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65" activeTab="1"/>
  </bookViews>
  <sheets>
    <sheet name="свод" sheetId="27" r:id="rId1"/>
    <sheet name="Лист1" sheetId="1" r:id="rId2"/>
  </sheets>
  <definedNames>
    <definedName name="_xlnm._FilterDatabase" localSheetId="0" hidden="1">свод!$A$6:$I$366</definedName>
    <definedName name="_xlnm.Print_Titles" localSheetId="0">свод!$4:$6</definedName>
    <definedName name="_xlnm.Print_Area" localSheetId="1">Лист1!$A$1:$C$22</definedName>
    <definedName name="_xlnm.Print_Area" localSheetId="0">свод!$A$1:$J$837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2" i="27" l="1"/>
  <c r="G413" i="27"/>
  <c r="G417" i="27"/>
  <c r="I102" i="27"/>
  <c r="I101" i="27"/>
  <c r="I100" i="27"/>
  <c r="I98" i="27"/>
  <c r="I97" i="27"/>
  <c r="I96" i="27"/>
  <c r="I95" i="27"/>
  <c r="I94" i="27"/>
  <c r="I93" i="27"/>
  <c r="I92" i="27"/>
  <c r="I91" i="27"/>
  <c r="I90" i="27"/>
  <c r="I89" i="27"/>
  <c r="I88" i="27"/>
  <c r="I55" i="27"/>
  <c r="I56" i="27"/>
  <c r="I57" i="27"/>
  <c r="I58" i="27"/>
  <c r="I59" i="27"/>
  <c r="I60" i="27"/>
  <c r="I61" i="27"/>
  <c r="I62" i="27"/>
  <c r="I63" i="27"/>
  <c r="I64" i="27"/>
  <c r="I65" i="27"/>
  <c r="I66" i="27"/>
  <c r="I67" i="27"/>
  <c r="I68" i="27"/>
  <c r="I69" i="27"/>
  <c r="I70" i="27"/>
  <c r="I71" i="27"/>
  <c r="I72" i="27"/>
  <c r="I73" i="27"/>
  <c r="I74" i="27"/>
  <c r="I75" i="27"/>
  <c r="I76" i="27"/>
  <c r="I77" i="27"/>
  <c r="I78" i="27"/>
  <c r="I79" i="27"/>
  <c r="I80" i="27"/>
  <c r="I81" i="27"/>
  <c r="I82" i="27"/>
  <c r="I83" i="27"/>
  <c r="I84" i="27"/>
  <c r="I85" i="27"/>
  <c r="I86" i="27"/>
  <c r="I99" i="27" l="1"/>
</calcChain>
</file>

<file path=xl/sharedStrings.xml><?xml version="1.0" encoding="utf-8"?>
<sst xmlns="http://schemas.openxmlformats.org/spreadsheetml/2006/main" count="3479" uniqueCount="1158">
  <si>
    <t>Перечень объектов капитального ремонта, ремонта, реконструкции, предлагаемые для включения в план работ на 2019 год</t>
  </si>
  <si>
    <t>№ п/п</t>
  </si>
  <si>
    <t>Наименование Объекта</t>
  </si>
  <si>
    <t>Характер работ</t>
  </si>
  <si>
    <t>Сроки выполнения работ по проекту организации строительства</t>
  </si>
  <si>
    <t>Наименование учереждения, номер и дата положительного заключения строительной экспертизы проектной документации и результатов инженерных изысканий</t>
  </si>
  <si>
    <t xml:space="preserve">Наименование учереждения, номер и дата положительного заключения строительной экспертизы по проверке достоверности определения сметной стоимости </t>
  </si>
  <si>
    <t>Мощность по проектной документации</t>
  </si>
  <si>
    <t>Стоимость в ценах соответствующих лет, тыс. руб.</t>
  </si>
  <si>
    <t>км</t>
  </si>
  <si>
    <t>Капитальный ремонт автомобильных дорог  общего пользования ул. Молодежная, ул. Кирова, ул. Новоселов, ул. Шоссейная с.Зыбины Белогорского района Республики Крым</t>
  </si>
  <si>
    <t>Замена дорожной одежды</t>
  </si>
  <si>
    <t xml:space="preserve">Начало работ – дата заключения контракта,
Окончание работ – в течении 4-х месяцев от даты заключение контракта.
</t>
  </si>
  <si>
    <t>-</t>
  </si>
  <si>
    <t xml:space="preserve">Находится на проверке достоверности определения сметной стоимости объекта в ГАУ РК «Госстройэкспертиза»
ID  ЛК-СМФ-6062
</t>
  </si>
  <si>
    <t>1.816</t>
  </si>
  <si>
    <t>Ремонт автомобильных дорог  общего пользования ул. Ленина,  с.Курское Белогорского района</t>
  </si>
  <si>
    <t xml:space="preserve">Восстановление
дорожной одежды, ремонт люков колодцев </t>
  </si>
  <si>
    <t>Начало работ – дата заключения контракта,
Окончание работ – в течении 4-х месяцев от даты заключение контракта.</t>
  </si>
  <si>
    <t>Ремонт автомобильных дорог  общего пользования ул. Подъездная, с.Курское Белогорского района</t>
  </si>
  <si>
    <t xml:space="preserve">Восстановление
дорожной одежды, ремонт люков колодцев 
</t>
  </si>
  <si>
    <t>Ремонт автомобильной дороги общего пользования местного значения ул. Мичуринская, с. Лечебное, Мичуринского сельского поселения Белогорского района Республики Крым</t>
  </si>
  <si>
    <t>Начало работ – дата заключения контракта,Окончание работ – в течении 4-х месяцев от даты заключение контракта.</t>
  </si>
  <si>
    <t>Находится на проверке достоверности определения сметной стоимости объекта в ГАУ РК «Государственная Строительная экспертиза»</t>
  </si>
  <si>
    <t>1.746</t>
  </si>
  <si>
    <t>Ремонт автомобильной дороги общего пользования местного значения ул. Молодежная, с. Новокленово, Зеленогорское сельского поселения Белогорского района Республики Крым</t>
  </si>
  <si>
    <t>1.285</t>
  </si>
  <si>
    <t>Ремонт внутриквартального проезда от ул.Воинов-Интернационалистов до д.30 и д.32 микр. Корявко    (1-й и 2-й участок)</t>
  </si>
  <si>
    <t>ремонт</t>
  </si>
  <si>
    <t>2019 г.</t>
  </si>
  <si>
    <t xml:space="preserve">отсутствует </t>
  </si>
  <si>
    <t>ГАУ РК "Госстройэкспертиза"№91-1-6-1952-16 от 01.11.2016 г</t>
  </si>
  <si>
    <t>Капитальный ремонт автодороги по ул. Больничная муниципального образования городской округ Армянск Республики Крым</t>
  </si>
  <si>
    <t>капитальный ремонт</t>
  </si>
  <si>
    <t>отсутствует</t>
  </si>
  <si>
    <t>2000,00*</t>
  </si>
  <si>
    <t>Капитальный ремонт дороги, пр-ть. ул. Центральная с. Суворово на территории муниципального образования городской округ Армянск Республики Крым</t>
  </si>
  <si>
    <t>1500,00*</t>
  </si>
  <si>
    <t>Капитальный ремонт автодороги по пер. Больничный муниципального образования городской округ Армянск Республики Крым</t>
  </si>
  <si>
    <t>Реконструкция автодороги по ул. Иванищева                 (от ПК 9+00 до ПК 19+97) муниципального образования городской округ Армянск   Республики Крым</t>
  </si>
  <si>
    <t>реконструкция</t>
  </si>
  <si>
    <t>3000,00*</t>
  </si>
  <si>
    <t xml:space="preserve">Капитальный  ремонт автодороги по улице  Гайдара (от ПК 8+80 до ПК 23+58) муниципального образования городской округ Армянск Республики Крым
</t>
  </si>
  <si>
    <t>Ремонт автомобильных дорог общего пользования местного значения г.Красноперекопск Республики Крым (дорога по улице Захарова)</t>
  </si>
  <si>
    <t>Ремонт автомобильных дорог общего пользования местного значения г.Красноперекопск Республики Крым (дорога по улице Морская)</t>
  </si>
  <si>
    <t>Ремонт автомобильных дорог общего пользования местного значения г.Красноперекопск Республики Крым (дорога по улице Первушина)</t>
  </si>
  <si>
    <t>Ремонт автомобильных дорог общего пользования местного значения г.Красноперекопск Республики Крым (дорога по улице Привокзальная)</t>
  </si>
  <si>
    <t>Ремонт автомобильных дорог общего пользования местного значения г.Красноперекопск Республики Крым (дорога по улице Гекало)</t>
  </si>
  <si>
    <t>Ремонт автомобильных дорог общего пользования местного значения г.Красноперекопск Республики Крым (дорога по улице Гоголя)</t>
  </si>
  <si>
    <t>Ремонт автомобильных дорог общего пользования местного значения г.Красноперекопск Республики Крым (дорога по улице Железнодорожная)</t>
  </si>
  <si>
    <t>Ремонт автомобильных дорог общего пользования местного значения г.Красноперекопск Республики Крым (дорога по улице Ломоносова)</t>
  </si>
  <si>
    <t>Ремонт автомобильных дорог общего пользования местного значения г.Красноперекопск Республики Крым (дорога по улице Толбухина)</t>
  </si>
  <si>
    <t>Ремонт автомобильных дорог общего пользования местного значения г.Красноперекопск Республики Крым (дорога по улице Фрунзе)</t>
  </si>
  <si>
    <t>Ремонт автомобильных дорог общего пользования местного значения г.Красноперекопск Республики Крым (дорога по улице Шевченко)</t>
  </si>
  <si>
    <t>Ремонт автомобильных дорог общего пользования местного значения г.Красноперекопск Республики Крым (дорога по улице Мичурина)</t>
  </si>
  <si>
    <t>Ремонт автомобильных дорог общего пользования местного значения г.Красноперекопск Республики Крым (дорога по улице Гвардейская)</t>
  </si>
  <si>
    <t>Ремонт автомобильных дорог общего пользования местного значения г.Красноперекопск Республики Крым (дорога по улице Труничева)</t>
  </si>
  <si>
    <t>Ремонт автомобильных дорог общего пользования местного значения г.Красноперекопск Республики Крым (дорога по улице Проектная)</t>
  </si>
  <si>
    <t>Ремонт автомобильных дорог общего пользования местного значения г.Красноперекопск Республики Крым (дорога по улице Парковая)</t>
  </si>
  <si>
    <t>Ремонт автомобильных дорог общего пользования местного значения г.Красноперекопск Республики Крым (дорога по улице Спендиарова)</t>
  </si>
  <si>
    <t>Ремонт автомобильных дорог общего пользования местного значения г.Красноперекопск Республики Крым (дорога по улице Транспортная)</t>
  </si>
  <si>
    <t>«Ремонт автомобильных дорог общего пользования местного значения с.Ильинка улица Молодежная Красноперекопского района Республики Крым»</t>
  </si>
  <si>
    <t xml:space="preserve">Государственное автономное учреждение Республики Крым " Государственная строительная экспертиза" от 07.02.2019 № 91-1-1950-18 </t>
  </si>
  <si>
    <t>«Ремонт автомобильных дорог общего пользования местного значения с.Ильинка улица Курчатова Красноперекопского района Республики Крым»</t>
  </si>
  <si>
    <t>«Ремонт автомобильных дорог общего пользования местного значения с.Ильинка улица Победы Красноперекопского района Республики Крым»</t>
  </si>
  <si>
    <t>«Ремонт автомобильных дорог общего пользования местного значения с.Ильинка улица Конституции Красноперекопского района Республики Крым»</t>
  </si>
  <si>
    <t>«Ремонт автомобильных дорог общего пользования местного значения с.Ильинка  переулок Школьный Красноперекопского района Республики Крым»</t>
  </si>
  <si>
    <t>«Ремонт автомобильных дорог общего пользования местного значения с.Ильинка улица Комарова Красноперекопского района Республики Крым»</t>
  </si>
  <si>
    <t>«Ремонт автомобильных дорог общего пользования местного значения с.Ильинка  улица Калинина Красноперекопского района Республики Крым»</t>
  </si>
  <si>
    <t>«Ремонт автомобильных дорог общего пользования местного значения с.Ильинка  улица Ленина Красноперекопского района Республики Крым»</t>
  </si>
  <si>
    <t>«Ремонт автомобильных дорог общего пользования местного значения с.Ильинка улица 8 Марта Красноперекопского района Республики Крым»</t>
  </si>
  <si>
    <t>«Ремонт автомобильных дорог общего пользования местного значения с.Воинка улица Садовая Красноперекопского района Республики Крым»</t>
  </si>
  <si>
    <t xml:space="preserve">Государственное автономное учреждение Республики Крым " Государственная строительная экспертиза" от 06.02.2019 № 91-1-1893-18 </t>
  </si>
  <si>
    <t>«Ремонт автомобильных дорог общего пользования местного значения с.Воинка улица Счастливцева Красноперекопского района Республики Крым»</t>
  </si>
  <si>
    <t>«Ремонт автомобильных дорог общего пользования местного значения с.Воинка  улица Юбилейная Красноперекопского района Республики Крым»</t>
  </si>
  <si>
    <t>«Ремонт автомобильных дорог общего пользования местного значения с.Воинка улица Сивашская Красноперекопского района Республики Крым»</t>
  </si>
  <si>
    <t>«Ремонт автомобильных дорог общего пользования местного значения с.Магазинка улица Садовая Красноперекопского района Республики Крым»</t>
  </si>
  <si>
    <t xml:space="preserve">Государственное автономное учреждение Республики Крым " Государственная строительная экспертиза" от 07.02.2019  № 91-1-2023-18 </t>
  </si>
  <si>
    <t>«Ремонт автомобильных дорог общего пользования местного значения с.Филатовка улица Крымская Красноперекопского района Республики Крым»</t>
  </si>
  <si>
    <t xml:space="preserve">Государственное автономное учреждение Республики Крым " Государственная строительная экспертиза" от 07.02.2019 № 91-1-2029-18 </t>
  </si>
  <si>
    <t>«Ремонт автомобильных дорог общего пользования местного значения с.Новопавловка улица Юбилейная Красноперекопского района Республики Крым»</t>
  </si>
  <si>
    <t xml:space="preserve">Государственное автономное учреждение Республики Крым " Государственная строительная экспертиза" от 06.02.2019 № 91-1-1894-18 </t>
  </si>
  <si>
    <t>«Ремонт автомобильных дорог общего пользования местного значения с.Новопавловка переулок Речной Красноперекопского района Республики Крым»</t>
  </si>
  <si>
    <t>«Ремонт автомобильных дорог общего пользования местного значения с.Орловское улица Нижняя Красноперекопского района Республики Крым»</t>
  </si>
  <si>
    <t xml:space="preserve">Государственное автономное учреждение Республики Крым " Государственная строительная экспертиза" от 06.02.2019 № 91-1-1949-18 </t>
  </si>
  <si>
    <t>«Ремонт автомобильных дорог общего пользования местного значения с.Орловское улица Степная Красноперекопского района Республики Крым»</t>
  </si>
  <si>
    <t>«Ремонт автомобильных дорог общего пользования местного значения с.Орловское пер. Спортивный Красноперекопского района Республики Крым»</t>
  </si>
  <si>
    <t>«Ремонт автомобильных дорог общего пользования местного значения с.Орловское улица Фрунзе Красноперекопского района Республики Крым»</t>
  </si>
  <si>
    <t>«Ремонт автомобильных дорог общего пользования местного значения с.Орловское улица Новгородская Красноперекопского района Республики Крым»</t>
  </si>
  <si>
    <t>«Ремонт автомобильных дорог общего пользования местного значения с.Орловское улица Первомайская Красноперекопского района Республики Крым»</t>
  </si>
  <si>
    <t>«Ремонт автомобильных дорог общего пользования местного значения с.Орловское улица Набережная Красноперекопского района Республики Крым»</t>
  </si>
  <si>
    <t>«Ремонт автомобильных дорог общего пользования местного значения с.Ишунь улица Толстого Красноперекопского района Республики Крым»</t>
  </si>
  <si>
    <t>Государственное автономное учреждение Республики Крым " Государственная строительная экспертиза" от 06.02.2019 № 91-1-1958-18</t>
  </si>
  <si>
    <t>«Ремонт автомобильных дорог общего пользования местного значения с.Ишунь улица Баранова Красноперекопского района Республики Крым»</t>
  </si>
  <si>
    <t>«Ремонт автомобильных дорог общего пользования местного значения с.Ишунь улица Лермонтова Красноперекопского района Республики Крым»</t>
  </si>
  <si>
    <t>«Ремонт автомобильных дорог общего пользования местного значения с.Ишунь улица Карла Маркса Красноперекопского района Республики Крым»</t>
  </si>
  <si>
    <t>«Ремонт автомобильных дорог общего пользования местного значения с.Ишунь улица Пушкина Красноперекопского района Республики Крым»</t>
  </si>
  <si>
    <t>«Ремонт автомобильных дорог общего пользования местного значения с.Почетное улица Советская Красноперекопского района Республики Крым»</t>
  </si>
  <si>
    <t>Государственное автономное учреждение Республики Крым " Государственная строительная экспертиза" от 07.02.2019 № 91-1-2000-18</t>
  </si>
  <si>
    <t>«Ремонт автомобильных дорог общего пользования местного значения с.Ильинка улица Матросова Красноперекопского района Республики Крым»</t>
  </si>
  <si>
    <t>Государственное автономное учреждение Республики Крым " Государственная строительная экспертиза" от 06.02.2019 № 91-1-1946-18</t>
  </si>
  <si>
    <t>«Ремонт автомобильных дорог общего пользования местного значения с.Ильинка улица Крымская Красноперекопского района Республики Крым»</t>
  </si>
  <si>
    <t>«Ремонт автомобильных дорог общего пользования местного значения с.Ильинка улица Горького Красноперекопского района Республики Крым»</t>
  </si>
  <si>
    <t>«Ремонт автомобильных дорог общего пользования местного значения с.Ильинка улица Гагарина Красноперекопского района Республики Крым»</t>
  </si>
  <si>
    <t>«Ремонт автомобильных дорог общего пользования местного значения с.Ильинка улица Фрунзе Красноперекопского района Республики Крым»</t>
  </si>
  <si>
    <t>«Ремонт автомобильных дорог общего пользования местного значения с.Ильинка улица Кирова Красноперекопского района Республики Крым»</t>
  </si>
  <si>
    <t>«Ремонт автомобильных дорог общего пользования местного значения с.Ильинка улица Карбышева Красноперекопского района Республики Крым»</t>
  </si>
  <si>
    <t>«Ремонт автомобильных дорог общего пользования местного значения с.Ильинка улица Королева Красноперекопского района Республики Крым»</t>
  </si>
  <si>
    <t>«Ремонт автомобильных дорог общего пользования местного значения с.Воинка улица Объездная Красноперекопского района Республики Крым»</t>
  </si>
  <si>
    <t>Государственное автономное учреждение Республики Крым " Государственная строительная экспертиза" от 07.02.2019 № 91-1-2032-18</t>
  </si>
  <si>
    <t>«Ремонт автомобильных дорог общего пользования местного значения с.Воинка улица туп. Узловой Красноперекопского района Республики Крым»</t>
  </si>
  <si>
    <t>«Ремонт автомобильных дорог общего пользования местного значения с.Воинка улица туп. Фрунзе Красноперекопского района Республики Крым»</t>
  </si>
  <si>
    <t>«Ремонт автомобильных дорог общего пользования местного значения с.Воинка улица Фрунзе Красноперекопского района Республики Крым»</t>
  </si>
  <si>
    <t>«Ремонт автомобильных дорог общего пользования местного значения с.Вишневка улица Гагарина Красноперекопского района Республики Крым»</t>
  </si>
  <si>
    <t>Государственное автономное учреждение Республики Крым " Государственная строительная экспертиза" от 06.02.2019 № 91-1-1897-18</t>
  </si>
  <si>
    <t>«Ремонт автомобильных дорог общего пользования местного значения с.Вишневка улица Есенина Красноперекопского района Республики Крым»</t>
  </si>
  <si>
    <t>«Ремонт автомобильных дорог общего пользования местного значения с.Вишневка подъезд к улице Белоусова Красноперекопского района Республики Крым»</t>
  </si>
  <si>
    <t>«Ремонт автомобильных дорог общего пользования местного значения с.Вишневка улица Маленко Красноперекопского района Республики Крым»</t>
  </si>
  <si>
    <t>«Ремонт автомобильных дорог общего пользования местного значения с.Вишневка улица Юбилейная Красноперекопского района Республики Крым»</t>
  </si>
  <si>
    <t>«Ремонт автомобильных дорог общего пользования местного значения с.Братское улица Южная Красноперекопского района Республики Крым»</t>
  </si>
  <si>
    <t>Государственное автономное учреждение Республики Крым " Государственная строительная экспертиза" от 06.02.2019 № 91-1-1892-18</t>
  </si>
  <si>
    <t>«Ремонт автомобильных дорог общего пользования местного значения с.Братское улица Северная Красноперекопского района Республики Крым»</t>
  </si>
  <si>
    <t>«Ремонт автомобильных дорог общего пользования местного значения с.Братское улица Зеленая Красноперекопского района Республики Крым»</t>
  </si>
  <si>
    <t>«Ремонт автомобильных дорог общего пользования местного значения с.Братское  улица Ленина Красноперекопского района Республики Крым»</t>
  </si>
  <si>
    <t>Ремонт дорог общего пользования местного значения Новопавловского сельского поселения Красноперекопского района ул. Набережная</t>
  </si>
  <si>
    <t>Государственное автономное учреждение Республики Крым Региональный центр ценообразования в строительстве и промышленности строительных материалов  от 23.10.2017 № 91-1-6-0376-16</t>
  </si>
  <si>
    <t>Ремонт дорог общего пользования местного значения Новопавловского сельского поселения Красноперекопского района ул. Огородняя</t>
  </si>
  <si>
    <t>Государственное автономное учреждение Республики Крым Региональный центр ценообразования в строительстве и промышленности строительных материалов  от 23.10.2017 № 91-1-6-0372-16</t>
  </si>
  <si>
    <t>Ремонт дорог общего пользования местного значения Новопавловского сельского поселения Красноперекопского района ул. Соцкова</t>
  </si>
  <si>
    <t>Государственное автономное учреждение Республики Крым Региональный центр ценообразования в строительстве и промышленности строительных материалов  от 23.10.2017 № 91-1-6-0378-16</t>
  </si>
  <si>
    <t>Ремонт дорог общего пользования местного значения Новопавловского сельского поселения Красноперекопского района ул. Садовая</t>
  </si>
  <si>
    <t>Государственное автономное учреждение Республики Крым Региональный центр ценообразования в строительстве и промышленности строительных материалов  от 23.10.2017 № 91-1-6-0374-16</t>
  </si>
  <si>
    <t>Ремонт дорог общего пользования местного значения Новопавловского  сельского поселения Красноперекопского района ул. Львовская.</t>
  </si>
  <si>
    <t>Государственное автономное учреждение Республики Крым Региональный центр ценообразования в строительстве и промышленности строительных материалов  от 23.10.2017 № 91-1-6-0377-16</t>
  </si>
  <si>
    <t xml:space="preserve">Ремонт тротуара общего пользования местного значения ул. Беловодова, с. Красноармейское Красноперекопского района </t>
  </si>
  <si>
    <t>Государственное автономное учреждение Республики Крым Региональный центр ценообразования в строительстве и промышленности строительных материалов  № 91-1-6-0343-17 от 02.10.2016</t>
  </si>
  <si>
    <t>Ремонт дорог общего пользования местного значения Красноармейского сельского поселения Красноперекопского района ул. Победы, Комарова, Виноградная</t>
  </si>
  <si>
    <t>Государственное автономное учреждение Республики Крым Региональный центр ценообразования в строительстве и промышленности строительных материалов  от 02.10.2017 № 91-1-6-0336-17</t>
  </si>
  <si>
    <t>Ремонт дорог общего пользования местного значения Красноармейского сельского поселения Красноперекопского района ул. Новая, Присивашная</t>
  </si>
  <si>
    <t>Ремонт автомобильных дорог общего пользования местного значения Почетненского сельского поселения Красноперекопского района Республики Крым ул. Октябрьская, ул. Тепличная в с. Почетное, ул. Северо-Крымская, ул. Школьная в с. Пятихатка.</t>
  </si>
  <si>
    <t>Государственное автономное учреждение Республики Крым " Государственная строительная экспертиза" от 29.08.2017 № 91-1-0071-17</t>
  </si>
  <si>
    <t>Ремонт дорог общего пользования местного значения Почетненского сельского поселения Красноперекопского района ул. Садовая, ул. Виноградная, ул Озерная, проезд Центральный, ул. Гагарина, ул Степная, с. Почетное</t>
  </si>
  <si>
    <t>Государственное автономное учреждение Республики Крым Региональный центр ценообразования в строительстве и промышленности строительных материалов  от 16.12.2015 № 91-16-215-15</t>
  </si>
  <si>
    <t>Текщий ремонт дороги ул. Гагарина, с. Филатовка Красноперекопского района</t>
  </si>
  <si>
    <t>Государственное автономное учреждение Республики Крым Региональный центр ценообразования в строительстве и промышленности строительных материалов  от 19.12.2016 № 91-1-6-0881-15</t>
  </si>
  <si>
    <t>Текщий ремонт дороги ул. Комсомольская, с. Филатовка Красноперекопского района</t>
  </si>
  <si>
    <t>Государственное автономное учреждение Республики Крым Региональный центр ценообразования в строительстве и промышленности строительных материалов  от 19.12.2016 № 91-1-6-0880-15</t>
  </si>
  <si>
    <t>Ремонт дорог  местного значения Новопавловского сельского поселения Красноперекопского района ул. Днепровская, с. Привольное</t>
  </si>
  <si>
    <t>Государственное автономное учреждение Республики Крым Региональный центр ценообразования в строительстве и промышленности строительных материалов  от 23.10.2017 № 91-1-6-0373-16</t>
  </si>
  <si>
    <t>Текущий ремонт дороги  с. Филатовка, ул. Присивашская  Красноперекопского района</t>
  </si>
  <si>
    <t>Государственное автономное учреждение Республики Крым Региональный центр ценообразования в строительстве и промышленности строительных материалов  от 19.12.2016 № 91-1-6-0882-15</t>
  </si>
  <si>
    <t>Текущий ремонт дороги  с. Магазинка, ул. Севастопольская  Красноперекопского района</t>
  </si>
  <si>
    <t>Государственное автономное учреждение Республики Крым Региональный центр ценообразования в строительстве и промышленности строительных материалов  от 19.12.2016 № 91-1-6-0878-15</t>
  </si>
  <si>
    <t>Ремонт дороги с. Новоалександровка, ул. Интернациональная Красноперекопского района</t>
  </si>
  <si>
    <t>Государственное автономное учреждение Республики Крым Региональный центр ценообразования в строительстве и промышленности строительных материалов от 19.12.2016 №91-1-6-0879-15</t>
  </si>
  <si>
    <t>Ремонт дороги проезд ул Смоленская - ул.Цветочная с. Новоивановка</t>
  </si>
  <si>
    <t>Государственное автономное учреждение Республики Крым " Государственная строительная экспертиза" от 29.08.2017 № 91-1-6-0547-16</t>
  </si>
  <si>
    <t>Ремонт ул. Белоусова,  с. Вишневка Красноперекопского района</t>
  </si>
  <si>
    <t>Государственное автономное учреждение Республики Крым "Государственная строительная экспертиза" от 15.01.2018 № 91-1-1542-16</t>
  </si>
  <si>
    <t>Ремонт ул. Пушкина с. Вишневка Красноперекопского района</t>
  </si>
  <si>
    <t>Государственное автономное учреждение Республики Крым "Государственная строительная экспертиза" от 15.01.2018 № 91-1-1572-16</t>
  </si>
  <si>
    <t>Ремонт  ул Есенина, с. Вишневка Красноперекопского района</t>
  </si>
  <si>
    <t>Государственное автономное учреждениеРеспублики Крым "Государственная строительная экспертиза" от 15.01.2018 № 91-1-1525-16</t>
  </si>
  <si>
    <t>Ремонт ул И.Франка, с. Зеленая Нива  Красноперекопского района</t>
  </si>
  <si>
    <t>Государственное автономное учреждение Республики Крым " Государственная строительная экспертиза" от 15.01.2018 № 91-1-1527-16</t>
  </si>
  <si>
    <t>Текущий ремонт дороги  с. Магазинка, ул. Сумская  Красноперекопского района</t>
  </si>
  <si>
    <t>Государственное автономное учреждение Республики Крым  Региональный центр ценообразования в строительстве и промышленности строительных материалов  от 19.12.2016 № 91-1-6-0880-15</t>
  </si>
  <si>
    <t>Ремонт ул. Мира, с. Крепкое Красноперекопского района</t>
  </si>
  <si>
    <t>Текущий ремонт дорог в  с. Магазинка, проезд                     ул. Севастопольская до ул. Виноградная  Красноперекопского района</t>
  </si>
  <si>
    <t>Государственное автономное учреждение Республики Крым Региональный центр ценообразования в строительстве и промышленности строительных материалов  от 19.12.2016 № 91-1-6-0877-15</t>
  </si>
  <si>
    <t>1.</t>
  </si>
  <si>
    <t>Ремонт ул.Воинская в пгт Багерово</t>
  </si>
  <si>
    <t>2.</t>
  </si>
  <si>
    <t>Ремонт ул.Центральная в пгт Багерово</t>
  </si>
  <si>
    <t>3.</t>
  </si>
  <si>
    <t>Капитальный ремонт ул.Садовая в пгт Ленино</t>
  </si>
  <si>
    <t>кап.ремонт</t>
  </si>
  <si>
    <t>4.</t>
  </si>
  <si>
    <t>Ремонт ул.Чехова, ул.Перемещенко, ул.Чернышевского в пгт Ленино</t>
  </si>
  <si>
    <t>5.</t>
  </si>
  <si>
    <t>Ремонт ул.Шоссейная в с.Глазовка</t>
  </si>
  <si>
    <t>6.</t>
  </si>
  <si>
    <t>Ремонт ул.Ленина в с.Горностаевка</t>
  </si>
  <si>
    <t>7.</t>
  </si>
  <si>
    <t>Ремонт ул.Школьная в с.Батальное</t>
  </si>
  <si>
    <t>8.</t>
  </si>
  <si>
    <t>Ремонт ул.Гагарина в с.Останино</t>
  </si>
  <si>
    <t>9.</t>
  </si>
  <si>
    <t>Ремонт ул.Комсомольская в с.Новониколаевка</t>
  </si>
  <si>
    <t>10.</t>
  </si>
  <si>
    <t>Ремонт ул.Черноморская в с.Яковенково Заветненского сельского поселения</t>
  </si>
  <si>
    <t>11.</t>
  </si>
  <si>
    <t>Ремонт ул.Воронежская в с.Луговое</t>
  </si>
  <si>
    <t>12.</t>
  </si>
  <si>
    <t>Ремонт ул.Коммунаров в с.Ильичёво</t>
  </si>
  <si>
    <t>13.</t>
  </si>
  <si>
    <t>Ремонт ул.Комсомольская, переулка к ж/д вокзалу от ул.Лисконоженко до ул. Саранчева в пгт Багерово</t>
  </si>
  <si>
    <t>14.</t>
  </si>
  <si>
    <t>Ремонт ул.Северная в с.Золотое Белинского сельского поселения</t>
  </si>
  <si>
    <t>15.</t>
  </si>
  <si>
    <t>Ремонт ул.Новая в с.Виноградное</t>
  </si>
  <si>
    <t>16.</t>
  </si>
  <si>
    <t>Ремонт ул.Шоссейная в с.Войково</t>
  </si>
  <si>
    <t>17.</t>
  </si>
  <si>
    <t>Ремонт ул.Маяковского в с.Калиновка</t>
  </si>
  <si>
    <t>18.</t>
  </si>
  <si>
    <t>Ремонт ул.Садовая в с.Кирово</t>
  </si>
  <si>
    <t>19.</t>
  </si>
  <si>
    <t>Ремонт ул.Комарова в с.Красногорка</t>
  </si>
  <si>
    <t>20.</t>
  </si>
  <si>
    <t>Ремонт ул.Ленина в с.Ленинское</t>
  </si>
  <si>
    <t>21.</t>
  </si>
  <si>
    <t>Ремонт ул.Ленина в с.Марфовка</t>
  </si>
  <si>
    <t>22.</t>
  </si>
  <si>
    <t>Ремонт ул.Фрунзе в с.Марьевка</t>
  </si>
  <si>
    <t>23.</t>
  </si>
  <si>
    <t>Ремонт ул.Центральная в с.Мысовое</t>
  </si>
  <si>
    <t>24.</t>
  </si>
  <si>
    <t>Ремонт ул.Садовая в с.Октябрьское</t>
  </si>
  <si>
    <t>25.</t>
  </si>
  <si>
    <t>Ремонт ул.Северная в с.Приозёрное</t>
  </si>
  <si>
    <t>26.</t>
  </si>
  <si>
    <t>Ремонт ул.Восточная в с.Семисотка</t>
  </si>
  <si>
    <t>27.</t>
  </si>
  <si>
    <t>Ремонт ул.Кугатова в с.Уварово</t>
  </si>
  <si>
    <t>28.</t>
  </si>
  <si>
    <t>Ремонт ул.Виноградное в с.Челядиново</t>
  </si>
  <si>
    <t>29.</t>
  </si>
  <si>
    <t>Ремонт ул.Красноармейская в с.Либкнехтовка Чистопольского сельского поселения</t>
  </si>
  <si>
    <t>«Ремонт дороги по ул. Заречная в с. Кирсановка,  Нижнегорского района,   Республики Крым»</t>
  </si>
  <si>
    <t>Ремонт</t>
  </si>
  <si>
    <t>Государственнное автономное учреждение Республики Крым "Государственная строительная экспертиза"
№91-1-6-3088-16 от 15.02.2017г.</t>
  </si>
  <si>
    <t>Площадь
7 787 м2</t>
  </si>
  <si>
    <t xml:space="preserve">«Ремонт тротуара по ул. Генова в с. Садовое, Нижнегорского района,
Республики Крым»
</t>
  </si>
  <si>
    <t>Государственнное автономное учреждение Республики Крым "Государственная строительная экспертиза"
№91-1-6-1159-17 от 01.12.2017г.</t>
  </si>
  <si>
    <t>«Ремонт тротуара по ул. Октябрьская в с. Садовое, Нижнегорского района, Республики Крым»</t>
  </si>
  <si>
    <t>Государственнное автономное учреждение Республики Крым "Государственная строительная экспертиза"
№91-1-6-1160-17 от 01.12.2017г.</t>
  </si>
  <si>
    <t>Ремонт участка автомобильной дороги пер. Школьный, с.  Акимовка, Нижнегорского района, Республики Крым</t>
  </si>
  <si>
    <t>Государственнное автономное учреждение Республики Крым "Государственная строительная экспертиза"
№91-1-6-0010-17 от 26.01.2017г.</t>
  </si>
  <si>
    <t>«Ремонт дороги по ул. Сумская, с. Акимовка, Нижнегорского района, Республики Крым»</t>
  </si>
  <si>
    <t>Государственнное автономное учреждение Республики Крым "Государственная строительная экспертиза" №91-1-6-0415-17 от 14.08.2017г.</t>
  </si>
  <si>
    <t>Ремонт автомобильной дороги по ул. Комарова с. Заречье</t>
  </si>
  <si>
    <t>Документация находится в работе</t>
  </si>
  <si>
    <t>Ремонт автомобильной дороги по ул. Советская с. Заречье</t>
  </si>
  <si>
    <t>Ремонт автомобильной дороги по ул. Чехова пгт. Нижнегорский</t>
  </si>
  <si>
    <t>Ремонт автомобильной дороги по ул. Калинина с. Цветущее</t>
  </si>
  <si>
    <t>Ремонт автомобильной дороги по ул. Ровенская  с. Пшеничное</t>
  </si>
  <si>
    <t>Ремонт автомобильной дороги по ул. Школьная  с. Пшеничное</t>
  </si>
  <si>
    <t>Ремонт автомобильной дороги по ул. Молодёжная  пгт. Нижнегорский</t>
  </si>
  <si>
    <t>Ремонт автомобильной дороги по ул. Юбилейная  пгт. Нижнегорский</t>
  </si>
  <si>
    <t>Ремонт автомобильной дороги по ул. Полярная  пгт. Нижнегорский</t>
  </si>
  <si>
    <t>Ремонт автомобильной дороги по ул. Победы  пгт. Нижнегорский</t>
  </si>
  <si>
    <t>ул. Советская, ул. Дзержинского, ул. Кутузова в г.Джанкое</t>
  </si>
  <si>
    <t>ГКУ РК "Госстройэкспертиза" от 02.07.2018, № 91-1-0696-18</t>
  </si>
  <si>
    <t xml:space="preserve">1,1 . 0,42 . 1,2 </t>
  </si>
  <si>
    <t>1100, 420, 1200</t>
  </si>
  <si>
    <t>ул. Свердлова, ул. Крымская, ул. Титова в г. Джанкое</t>
  </si>
  <si>
    <t>ГКУ РК "Госстройэкспертиза" от 05.07.2018, № 91-1-0697-18</t>
  </si>
  <si>
    <t>0,43, 0,44, 2,65</t>
  </si>
  <si>
    <t>430, 440, 2650</t>
  </si>
  <si>
    <t>ул. Промышленная, ул. Интернациональная</t>
  </si>
  <si>
    <t>ГКУ РК "Госстройэкспертиза" от 05.07.2018, № 91-1-0698-18</t>
  </si>
  <si>
    <t>1,9, 0,87</t>
  </si>
  <si>
    <t>1900, 870</t>
  </si>
  <si>
    <t>ул. Нестерова, ул. Советская, ул. Шмидта</t>
  </si>
  <si>
    <t>ГКУ РК "Госстройэкспертиза" от 05.07.2018, № 91-1-0699-18</t>
  </si>
  <si>
    <t>1,2, 0,6,  0,4</t>
  </si>
  <si>
    <t>1200, 600, 400</t>
  </si>
  <si>
    <t>ул. Джанкойская, ул. Ударная, ул. М.Кошевого, пер. Спортивный</t>
  </si>
  <si>
    <t>ГКУ РК "Госстройэкспертиза" от 05.07.2018, № 91-1-0701-18</t>
  </si>
  <si>
    <t>0,6,  0,4,  0,91,  0,33</t>
  </si>
  <si>
    <t>600, 400, 910, 330</t>
  </si>
  <si>
    <t>ул. Садовая</t>
  </si>
  <si>
    <t>Управление ЖК и ЖХ администрации города Джанкоя</t>
  </si>
  <si>
    <t>пер. Чехова</t>
  </si>
  <si>
    <t>пер. Заводской</t>
  </si>
  <si>
    <t>4  228,56</t>
  </si>
  <si>
    <t>ул. Интернациональная</t>
  </si>
  <si>
    <t>пер. Садовый</t>
  </si>
  <si>
    <t>ул. Комсомольская</t>
  </si>
  <si>
    <t>Ремонт автомобильной дороги, с. Лесновка, ул. Гагарина</t>
  </si>
  <si>
    <t>Ремонт ул. Левинского с. Орехово Сакского района Республики Крым</t>
  </si>
  <si>
    <t>ГАУ РК "Государственная строительная экспертиза", № 91-1-6-2367-16 от 13.02.2017</t>
  </si>
  <si>
    <t>0,821</t>
  </si>
  <si>
    <t>Ремонт автомобильной дороги, с. Яркое, ул. Ленина</t>
  </si>
  <si>
    <t>Ремонт автомобильной дороги ул. Интернациональная с. Шишкино Сакского района Республики Крым</t>
  </si>
  <si>
    <t>ГАУ РК "Региональный центр ценообразования в строительстве и промышленности строительных материалов" № 91-1-6-0446-17 от 18.12.2017</t>
  </si>
  <si>
    <t>Ремонт ул. Первомайская с. Молочное Сакского района Республики Крым</t>
  </si>
  <si>
    <t>ГАУ РК "Государственная строительная экспертиза", № 91-1-1048-18 от 27.09.2018</t>
  </si>
  <si>
    <t>Ремонт улицы Октябрьская в с. Фрунзе Сакского района Республики Крым</t>
  </si>
  <si>
    <t>ГАУ РК "Государственная строительная экспертиза"                       № 91-1-6-1173-16 от 10.10.2016</t>
  </si>
  <si>
    <t>ул. Школьная, ул. Виноградная, с. Добрушино</t>
  </si>
  <si>
    <t>ООО "ПромМаш Тест", № 2017-07-116652-PS-РМ от 02.07.2017</t>
  </si>
  <si>
    <t>Ремонт автодороги общего пользования местного значения по ул. Калинина, с. Ивановка Сакского района Республики Крым</t>
  </si>
  <si>
    <t>ГАУ РК "Государственная строительная экспертиза"                       № 91-1-6-0313-17 от 21.06.2017</t>
  </si>
  <si>
    <t>Ремонт автомобильных дорог общего пользования местного значения: проезд 60 лет СССР в с. Орехово Сакского района Республики Крым</t>
  </si>
  <si>
    <t xml:space="preserve">ГАУ РК "Государственная строительная экспертиза"                       № 91-1-1479-17 от 08.02.2018 </t>
  </si>
  <si>
    <t>Ремонт автомобильной дороги улица Верхняя с. Степное Сакского района Республики Крым</t>
  </si>
  <si>
    <t>ГАУ РК "Региональный центр ценообразования в строительстве и промышленности строительных материалов" № 91-1-6-0009-18 от 23.01.2018</t>
  </si>
  <si>
    <t>Ремонт автомобильной дороги улица Парковая с. Валентиново</t>
  </si>
  <si>
    <t>ГАУ РК "Региональный центр ценообразования в строительстве и промышленности строительных материалов" № 91-1-6-0007-18 от 23.01.2018</t>
  </si>
  <si>
    <t>Ремонт автомобильной дороги общего пользования местного значения Сакский район, ул. Дружбы, с. Каменоломня</t>
  </si>
  <si>
    <t>ГАУ РК "Региональный центр ценообразования в строительстве и промышленности строительных материалов" № 91-1-6-0120-17 от 20.04.2017</t>
  </si>
  <si>
    <t>Ремонт автомобильной дороги ул. Дружбы с. Воробьево Сакский район</t>
  </si>
  <si>
    <t>ГАУ РК "Региональный центр ценообразования в строительстве и промышленности строительных материалов" № 91-1-6-0303-17 от 31.08.2017</t>
  </si>
  <si>
    <t>Ремонт автомобильных дорог общего пользования местного значения ул. Новая в с. Веселовка Сакского района Республика Крым</t>
  </si>
  <si>
    <t>ООО "КрымНИОпроект",                 № С-6/18 от 18.01.2018</t>
  </si>
  <si>
    <t>Ремонт автомобильных дорог общего пользования местного значения: ул. Мира в с. Орехово Сакского района Республики Крым</t>
  </si>
  <si>
    <t>ГАУ РК "Государственная строительная экспертиза",                                               № 91-1-6-0870-17 от 28.11.2017</t>
  </si>
  <si>
    <t>Ремонт автомобильных дорог общего пользования местного значения: часть ул. Северной в с. Червоное</t>
  </si>
  <si>
    <t>ГАУ РК "Государственная строительная экспертиза", № 91-1-1030-18 от 27.09.2018</t>
  </si>
  <si>
    <t>Ремонт автомобильной дороги улица Дачная, с. Крымское Сакского района Республики Крым</t>
  </si>
  <si>
    <t>ГАУ РК "Региональный центр ценообразования в строительстве и промышленности строительных материалов" № 91-1-6-0420-14 от 21.11.2017</t>
  </si>
  <si>
    <t>Ремонт улицы Гагарина в с. Фрунзе Сакского района Республики Крым</t>
  </si>
  <si>
    <t>ГАУ РК "Государственная строительная экспертиза", № 91-1-6-1174-16 от 10.10.2016</t>
  </si>
  <si>
    <t>Ремонт автомобильной дороги улица Виноградная с. Крымское, Сакского района Республики Крым</t>
  </si>
  <si>
    <t>ГАУ РК "Региональный центр ценообразования в строительстве и промышленности строительных материалов" № 91-1-6-0008-18 от 23.01.2018</t>
  </si>
  <si>
    <t>Ремонт ул. Школьная с. Молочное Сакского района Республики Крым</t>
  </si>
  <si>
    <t>Ремонт автомобильной дороги ул. Восход с. Воробьево Сакского района Республики Крым</t>
  </si>
  <si>
    <t xml:space="preserve">ремонт </t>
  </si>
  <si>
    <t>ГАУ РК "Региональный центр ценообразования в строительстве и промышленности строительных материалов" № 91-1-6-0445-17 от 18.12.2017</t>
  </si>
  <si>
    <t>Ремонт автомобильной дороги улица Садовая с. Крымское, Сакского района Республики Крым</t>
  </si>
  <si>
    <t>ГАУ РК "Региональный центр ценообразования в строительстве и промышленности строительных материалов" № 91-1-6-0419-17 от 21.11.2017</t>
  </si>
  <si>
    <t>Ремонт ул. Кирова с. Молочное Сакского района Республики Крым</t>
  </si>
  <si>
    <t>ГАУ РК "Государственная строительная экспертиза", № 91-1-1025-18 от 27.09.2018</t>
  </si>
  <si>
    <t>Ремонт автомобильных дорог общего пользования местного значения: переулок Садовый в с. Орехово Сакского района Республики Крым</t>
  </si>
  <si>
    <t>ГАУ РК "Государственная строительная экспертиза", № 91-1-1453-17 от 08.02.2018</t>
  </si>
  <si>
    <t>Ремонт автомобильных дорог общего пользования местного значения: проезд Тихий в с. Орехово Сакского района Республики Крым</t>
  </si>
  <si>
    <t>ГАУ РК "Государственная строительная экспертиза", № 91-1-1452-17 от 08.02.2018</t>
  </si>
  <si>
    <t>Реконструкция ул.Школьная с. Морское г. Судак</t>
  </si>
  <si>
    <t>Реконструкция</t>
  </si>
  <si>
    <t>4 месяца</t>
  </si>
  <si>
    <t>ГАУ РК "Государственная строительная экспертиза" №91-1-1-3-007862-2018 от 19.12.2018 г.</t>
  </si>
  <si>
    <t>ГАУ РК "Государственная строительная экспертиза" №91-1-1494-18 от 29.12.2018 г.</t>
  </si>
  <si>
    <t>Реконструкция ул.Яблоневая г.Судак</t>
  </si>
  <si>
    <t>13,5 месяцев</t>
  </si>
  <si>
    <t>ГАУ РК "Государственная строительная экспертиза" №91-1-1-3-008362-2018 от 21.12.2018 г.</t>
  </si>
  <si>
    <t>ГАУ РК "Государственная строительная экспертиза" №91-1-1277-18 от 28.12.2018 г.</t>
  </si>
  <si>
    <t>Реконструкция участка ул. Персиковая с. Весёлое г. Судак</t>
  </si>
  <si>
    <t>ГАУ РК "Государственная строительная экспертиза" №91-1-1-3-005659-2018 от 26.11.2018 г.</t>
  </si>
  <si>
    <t>ГАУ РК "Государственная строительная экспертиза" №91-1-1156-18 от 27.11.2018 г.</t>
  </si>
  <si>
    <t>Реконструкция ул.Спендиарова г. Судак</t>
  </si>
  <si>
    <t>7 месяцев</t>
  </si>
  <si>
    <t>ГАУ РК "Государственная строительная экспертиза" №91-1-1-3-006002-2018 от 29.11.2018 г.</t>
  </si>
  <si>
    <t>ГАУ РК "Государственная строительная экспертиза" №91-1-1178-18 от 07.12.2018 г.</t>
  </si>
  <si>
    <t>Строительство участка ул. Чалаш Смаил г. Судак</t>
  </si>
  <si>
    <t>Строительство</t>
  </si>
  <si>
    <t>4,8 месяцев</t>
  </si>
  <si>
    <t>ГАУ РК "Государственная строительная экспертиза" №91-1-1-3-0987-17 от 08.06.2018 г.</t>
  </si>
  <si>
    <t>ГАУ РК "Государственная строительная экспертиза" №91-1-0979-17 от 20.09.2018 г.</t>
  </si>
  <si>
    <t>Ремонт пер. Санаторный, г. Судак</t>
  </si>
  <si>
    <t>2 месяца</t>
  </si>
  <si>
    <t>Ремонт ул. Лесная, 1, от моста через реку Суук-Су к многоквартирному дому (ПМК) с. Дачное</t>
  </si>
  <si>
    <t>3 месяца</t>
  </si>
  <si>
    <t>Ремонт ул. Карла Маркса, с. Морское</t>
  </si>
  <si>
    <t>Ремонт ул. Школьная, с. Солнечная Долина</t>
  </si>
  <si>
    <t>5 месяца</t>
  </si>
  <si>
    <t>Ремонт ул. Кутузова, г. Судак</t>
  </si>
  <si>
    <t>6 месяца</t>
  </si>
  <si>
    <t>Ремонт ул. Проезжая, г. Судак</t>
  </si>
  <si>
    <t>7 месяца</t>
  </si>
  <si>
    <t>Ремонт ул. Ленина, дворовой проезд домов ул. Ленина, 43, ул. Ленина, 45</t>
  </si>
  <si>
    <t>8 месяца</t>
  </si>
  <si>
    <t>Ремонт ул. Л. Голицына - от Стелы до УВК "ИСТОК", пгт. Новый Свет</t>
  </si>
  <si>
    <t>9 месяца</t>
  </si>
  <si>
    <t>Ремонт ул. Шаляпина - от Мозаики до Набережной, пгт. Новый Свет</t>
  </si>
  <si>
    <t>10 месяца</t>
  </si>
  <si>
    <t>Ремонт ул. Набережная - от Екатерины до Бригантины (левая сторона), пгт. Новый Свет</t>
  </si>
  <si>
    <t>11 месяца</t>
  </si>
  <si>
    <t>Ремонт ул. Гагарина.в р-не Аквапарка, г. Судак</t>
  </si>
  <si>
    <t>12 месяца</t>
  </si>
  <si>
    <t>Ремонт ул. Яблоневая, дворовой проезд дома 4</t>
  </si>
  <si>
    <t>13 месяца</t>
  </si>
  <si>
    <t>Ремонт ул. Ломоносова, г. Судак</t>
  </si>
  <si>
    <t>14 месяца</t>
  </si>
  <si>
    <t>Ремонт ул. Маршала Еременко, г. Судак</t>
  </si>
  <si>
    <t>15 месяца</t>
  </si>
  <si>
    <t>Ремонт, ул. Новый квартал, с. Богатовка</t>
  </si>
  <si>
    <t>16 месяца</t>
  </si>
  <si>
    <t>Ремнт ул. Адаманова, с. Холодовка</t>
  </si>
  <si>
    <t>17 месяца</t>
  </si>
  <si>
    <t>Ремонт ул. Жемчужная, с. Прибрежное</t>
  </si>
  <si>
    <t>18 месяца</t>
  </si>
  <si>
    <t>Ремонт ул. Заречная, с. Солнечная Долина</t>
  </si>
  <si>
    <t>19 месяца</t>
  </si>
  <si>
    <t>Ремонт ул. Клубная, с. Переваловка</t>
  </si>
  <si>
    <t>20 месяца</t>
  </si>
  <si>
    <t>Ремонт  ул. Лазурная, с. Прибрежное</t>
  </si>
  <si>
    <t>21 месяца</t>
  </si>
  <si>
    <t>Ремонт ул. Московская, с. Прибрежное</t>
  </si>
  <si>
    <t>22 месяца</t>
  </si>
  <si>
    <t>Ремонт ул. Керченская, с. Холодовка</t>
  </si>
  <si>
    <t>23 месяца</t>
  </si>
  <si>
    <t>Ремонт ул. Османова, с. Лесное</t>
  </si>
  <si>
    <t>24 месяца</t>
  </si>
  <si>
    <t>Ремонт ул. Больничная, с. Холодовка</t>
  </si>
  <si>
    <t>25 месяца</t>
  </si>
  <si>
    <t>ул.Заречная,участок №1  с.Бабенково-естест.грунт Кировского района, Республики Крым</t>
  </si>
  <si>
    <t>Текущий ремонт</t>
  </si>
  <si>
    <t xml:space="preserve">с.Абрикосовка ул.Школьная Кировского района, Республики Крым </t>
  </si>
  <si>
    <t>Сметная документация находится на экспертизе в стадии устранения замечаний</t>
  </si>
  <si>
    <t>с.Бабенково ул.Крымская Кировского района, Республики Крым</t>
  </si>
  <si>
    <t>ул. 1 Мая с. Первомайское, Кировского района, Республики Крым</t>
  </si>
  <si>
    <t>ул. Дружбы с. Первомайское, Кировского района, Республики Крым</t>
  </si>
  <si>
    <t xml:space="preserve">ул. Кооперативная с. Жемчужина Крыма, Кировского района, Республики Крым </t>
  </si>
  <si>
    <t>пгт Кировское, ул Сув-Баши, Кировского района, Республики Крым</t>
  </si>
  <si>
    <t>пгт Кировское, ул Фрунзе, Кировского района, Республики Крым</t>
  </si>
  <si>
    <t>пгт Кировское, ул Шевченко, Кировского района, Республики Крым</t>
  </si>
  <si>
    <t>пгт Кировское, ул.Новая (пересечение с ул. Октябрьская) Кировского района, Республики Крым</t>
  </si>
  <si>
    <t>пгт Кировское, ул. Франко Кировского района, Республики Крым</t>
  </si>
  <si>
    <t>по проезду Школьный спуск, с. Льговское Кировского района, Республики Крым</t>
  </si>
  <si>
    <t>по ул. Крымской, с. Пруды, Кировского района, Республики Крым</t>
  </si>
  <si>
    <t>по ул. Ленина, с. Льговское Кировского района, Республики Крым</t>
  </si>
  <si>
    <t xml:space="preserve">ул. Полищука, с. Партизаны, Кировского района, Республики Крым </t>
  </si>
  <si>
    <t>ул. Евдокимова в с. Синицино Кировского района, Республики Крым</t>
  </si>
  <si>
    <t>ГАУ РК "Госстройэкспертиза" № 9 1 - 1 - 1 2 7 5 - 1 7</t>
  </si>
  <si>
    <t>ул. Набережная в с. Журавки Кировского района, Республики Крым</t>
  </si>
  <si>
    <t>ул. Школьная в с. Журавки Кировского района, Республики Крым</t>
  </si>
  <si>
    <t>ул. Комарова в с. Новопокровка Кировского района, Республики Крым</t>
  </si>
  <si>
    <t>по проезду от ул. Тагакова до ул. Цветочной в с. Золотое поле Кировского района, Республики Крым</t>
  </si>
  <si>
    <t>ГАУ РК "Госстройэкспертиза" № 91-1-1825-18 от 22.01.2019</t>
  </si>
  <si>
    <t xml:space="preserve">ул. Кирова в с. Золотое поле Кировского района, Республики Крым </t>
  </si>
  <si>
    <t>ГАУ РК "Госстройэкспертиза" № 91-1-2081-18 от 05.02.2019</t>
  </si>
  <si>
    <t>проезд между ул.Школьная- ул.Крымская-ул.Степная- улЛьвовская- ул.Молодежная-ул.Новая в с.Токарево Кировского района Республики Крым</t>
  </si>
  <si>
    <t>ул. Ленина ч.2 с. Владиславовка Кировского района Республики Крым</t>
  </si>
  <si>
    <t>ИТОГО:</t>
  </si>
  <si>
    <t>Вторая очередь</t>
  </si>
  <si>
    <t>с.Кринички ул.Трудовая-асфальт Кировского района, Республики Крым</t>
  </si>
  <si>
    <t>ул.Фонтанная, участок №1  с.Абрикосовка-естест.грунт Кировского района, Республики Крым</t>
  </si>
  <si>
    <t>ул.Айвазовская с.Абрикосовка-естест.грунт Кировского района, Республики Крым</t>
  </si>
  <si>
    <t>ул.Фонтанная,участок №2  с.Абрикосовка-естест.грунт Кировского района, Республики Крым</t>
  </si>
  <si>
    <t>ул.Заречная,участок №2  с.Бабенково-грунтогравий Кировского района Республики Крым</t>
  </si>
  <si>
    <t xml:space="preserve"> с.Абрикосовка ул.Кооперативная Кировского района, Республики Крым </t>
  </si>
  <si>
    <t>с.Абрикосовка ул.Комарова Кировского района, Республики Крым</t>
  </si>
  <si>
    <t>с.Абрикосовка ул.Молодёжная  Кировского района, Республики Крым</t>
  </si>
  <si>
    <t>ул. Курортная с. Первомайское, Кировского района, Республики Крым</t>
  </si>
  <si>
    <t>переулок Курортный с. Первомайское, Кировского района, Республики Крым</t>
  </si>
  <si>
    <t>ул. Школьная с. Первомайское, Кировского района, Республики Крым</t>
  </si>
  <si>
    <t>ул. Новая с. Изюмовка, Кировского района, Республики Крым</t>
  </si>
  <si>
    <t>ул. Клубничная с. Садовое, Кировского района, Республики Крым</t>
  </si>
  <si>
    <t>по проезду от  ул. Ленина до ул. Заводской, с. Льговское,  Кировского района, Республики Крым</t>
  </si>
  <si>
    <t>по проезду Клубному, с. Льговское Кировского района, Республики Крым</t>
  </si>
  <si>
    <t>по проезду Парковому, с. Льговское Кировского района, Республики Крым</t>
  </si>
  <si>
    <t>по ул. Гагарина, с. Льговское Кировского района, Республики Крым</t>
  </si>
  <si>
    <t>по ул. Заречная, с. Долинное, Кировского района, Республики Крым</t>
  </si>
  <si>
    <t>по ул. Новая, с. Добролюбовка Кировского района, Республики Крым</t>
  </si>
  <si>
    <t>по ул. Победы (2 участка), с. Пруды, Кировского района, Республики Крым</t>
  </si>
  <si>
    <t>по ул. Пушкина, с. Льговское Кировского района, Республики Крым</t>
  </si>
  <si>
    <t>по ул. Чкалова, с. Льговское Кировского района, Республики Крым</t>
  </si>
  <si>
    <t>по ул. Виноградной, с. Льговское Кировского района, Республики Крым</t>
  </si>
  <si>
    <t>по ул. Маяковского, с. Льговское Кировского района, Республики Крым</t>
  </si>
  <si>
    <t>ул. Беляева, с. Партизаны, Кировского района, Республики Крым</t>
  </si>
  <si>
    <t>ул. Комарова, с. Партизаны Кировского района, Республики Крым</t>
  </si>
  <si>
    <t>ул. Новая, с. Партизаны, Кировского района, Республики Крым</t>
  </si>
  <si>
    <t>ул. Десантников, с. Партизаны, Кировского района, Республики Крым</t>
  </si>
  <si>
    <t xml:space="preserve">ул. А. Тейфука, с. Партизаны, Кировского района, Республики Крым </t>
  </si>
  <si>
    <t>ул. Юбилейная с. Партизаны Кировского района, Республики Крым</t>
  </si>
  <si>
    <t>ул. Горького в с. Новопокровка Кировского района, Республики Крым</t>
  </si>
  <si>
    <t>ул. Северная в с. Золотое поле Кировского района, Республики Крым</t>
  </si>
  <si>
    <t>ГАУ РК "Госстройэкспертиза"  № 91-1-1817-18  от 22.01.2019</t>
  </si>
  <si>
    <t>ГАУ РК "Госстройэкспертиза  № 91-1-1817-18  от 22.01.2019</t>
  </si>
  <si>
    <t>ул. Комарова в с. Золотое поле Кировского района, Республики Крым</t>
  </si>
  <si>
    <t>ГАУ РК "Госстройэкспертиза" № 91-1-1789-18 от 18.01.2019</t>
  </si>
  <si>
    <t>ул. Муссы Мамута в с. Красносельское Кировского района, Республики Крым</t>
  </si>
  <si>
    <t>проезд между улЛенина и кладбищем в с.Шубино Кировского района Республики Крым</t>
  </si>
  <si>
    <t>проезд между улЛенина- ул.Черниговская- ул.Виницкая- ул.Юбилейная- ул.Восточная-ул.-Ленина в с.Шубино Кировского района Республики Крым</t>
  </si>
  <si>
    <t>проезд между ул.Садовая, кладбищем и выездом ул.Школьная в с.Токарево Кировского района Республики Крым</t>
  </si>
  <si>
    <t>14002.440</t>
  </si>
  <si>
    <t>ул.Новая в с.Токарево Кировского района Республики Крым</t>
  </si>
  <si>
    <t>проезл между ул.Молодёжная- улЛьвовская в с.Токарево Кировского района Республики Крым</t>
  </si>
  <si>
    <t>проезд между ул Львовская- ул. Степная в с.Токарево Кировского района Республики Крым</t>
  </si>
  <si>
    <t>ул. Ленина ч.1 с. Владиславовка Кировского района Республики Крым</t>
  </si>
  <si>
    <t>Ул. Кирова с. Владиславовка  Кировского района Республики Крым</t>
  </si>
  <si>
    <t>Ул. Юбилейная с. Владиславовка Кировского района Республики Крым</t>
  </si>
  <si>
    <t xml:space="preserve">Ул. Степная с. Владиславовка Кировского района Республики Крым </t>
  </si>
  <si>
    <t xml:space="preserve">Ул. Пушкина с. Владиславовка Кировского района Республики Крым </t>
  </si>
  <si>
    <t>Ремонт автомобильных дорог общего пользования местного значения:ул. Ленина пгт. Первомайское Первомайского района Республики Крым"</t>
  </si>
  <si>
    <t>*</t>
  </si>
  <si>
    <t>ГАУ РК "Госстройэкспертиза"          № 91-1-1000-18 от 29.10.2018</t>
  </si>
  <si>
    <t>Ремонт автомобильных дорог общего пользования местного значения:ул. Героев Подпольщиков пгт. Первомайское Первомайского района Республики Крым"</t>
  </si>
  <si>
    <t>ГАУ РК "Госстройэкспертиза"          № 91-1-0995-18 от 29.10.2018</t>
  </si>
  <si>
    <t>Ремонт автомобильных дорог общего пользования местного значения:ул. Гагарина пгт. Первомайское Первомайского района Республики Крым"</t>
  </si>
  <si>
    <t>ГАУ РК "Госстройэкспертиза"          № 91-1-0999-18 от 29.10.2018</t>
  </si>
  <si>
    <t>Ремонт автомобильных дорог общего пользования местного значения:ул. Майская пгт. Первомайское Первомайского района Республики Крым"</t>
  </si>
  <si>
    <t>ГАУ РК "Госстройэкспертиза"          № 91-1-1002-18 от 29.10.2018</t>
  </si>
  <si>
    <t>Ремонт ул. Садовая в с. Правда Первомайского района Республика Крым</t>
  </si>
  <si>
    <t>ГАУ РК "Госстройэкспертиза"          № 91-1-6-2778-16 от 26.12.2016</t>
  </si>
  <si>
    <t>Ремонт автодороги по ул. Октябрьская, протяженностью 581 м в с. Гришино Первомайского района, Республики Крым</t>
  </si>
  <si>
    <t>ГАУ РК "Госстройэкспертиза"          № 91-1-6-0215-17 от 19.05.2017</t>
  </si>
  <si>
    <t>Ремонт автодороги по ул. Советская, протяженностью 947 м в с. Гришино Первомайского района, Республики Крым</t>
  </si>
  <si>
    <t>ГАУ РК "Госстройэкспертиза"          № 91-1-6-0202-17 от 19.05.2017</t>
  </si>
  <si>
    <t>Ремонт автодороги по ул. Виноградная, протяженностью 1161 м в с. Фрунзе Первомайского района</t>
  </si>
  <si>
    <t>ГАУ РК "Госстройэкспертиза"          № 91-1-6-0203-17 от 19.05.2017</t>
  </si>
  <si>
    <t>Ремонт автодороги по ул. Крымская, протяженностью 991 м в с. Октябрьское Первомайского района, Республики Крым</t>
  </si>
  <si>
    <t>ГАУ РК "Госстройэкспертиза"          № 91-1-6-0206-17 от 19.05.2017</t>
  </si>
  <si>
    <t>Ремонт автодороги по ул. Солнечная, протяженностью 774 м в с. Октябрьское Первомайского района, Республики Крым</t>
  </si>
  <si>
    <t>ГАУ РК "Госстройэкспертиза"           № 91-1-6-0205-17 от 19.05.2017</t>
  </si>
  <si>
    <t xml:space="preserve">Ремонт автодороги по ул. Новая, протяженностью 1035 м в с. Сусанино Первомайского района, Республики Крым </t>
  </si>
  <si>
    <t>ГАУ РК "Госстройэкспертиза"          № 91-1-6-0204-17 от 19.05.2017</t>
  </si>
  <si>
    <t>Ремонт ул. Матвейчука в с. Клинино Первомайского района Республики Крым(участок по ул. Матвейчука от д. №2 до д. №22; от здания (пекарня) №28 до ул. Садовая).</t>
  </si>
  <si>
    <t>ГАУ РК "Госстройэкспертиза"          № 91-1-6-2170-16 от 01.12.2016</t>
  </si>
  <si>
    <t>Джанкойский район пгт. Азовское ул. Советская</t>
  </si>
  <si>
    <t>в работе</t>
  </si>
  <si>
    <t>Джанкойский район с.Яроке ул. Садовая</t>
  </si>
  <si>
    <t>Джанкойский район с.Яроке ул. Советская</t>
  </si>
  <si>
    <t>Джанкойский район с. Победное ул. Житомирская</t>
  </si>
  <si>
    <t>Джанкойский район с. Зерновое ул. Гагарина</t>
  </si>
  <si>
    <t>Джанкойский район, с. Целинное ул. Калинина</t>
  </si>
  <si>
    <t>Джанкойский район, с.Яснополянское ул. Ленина</t>
  </si>
  <si>
    <t>Джанкойский район с. Пахаревка ул. Титова</t>
  </si>
  <si>
    <t>Джанкойский район с. Ближнегородское ул. Школьная</t>
  </si>
  <si>
    <t>Джанкойский район с. Серноводское ул. Кушнарева</t>
  </si>
  <si>
    <t>Джанкойский район с. Лобаново ул. Садовая</t>
  </si>
  <si>
    <t>Джанкойский район, с. Новокрымское ул. Школьная</t>
  </si>
  <si>
    <t>Джанкойский район, с. Болотное ул. Пушкина</t>
  </si>
  <si>
    <t>Джанкойский район, с. Перепелкино ул. Чкалова</t>
  </si>
  <si>
    <t>Джанкойский район, с. Низинное ул. Армейская</t>
  </si>
  <si>
    <t>0*</t>
  </si>
  <si>
    <t>Джанкойский район, с. Рощино ул. Московская</t>
  </si>
  <si>
    <t>Джанкойский район, с. Пушкино ул. Заречная</t>
  </si>
  <si>
    <t>Джанкойский район,  с. Светлое ул. Ленина</t>
  </si>
  <si>
    <t>Джанкойский район,  с. Вольное ул. Токарева</t>
  </si>
  <si>
    <t>Джанкойский район,  с. Бородино  ул.Новая</t>
  </si>
  <si>
    <t>Джанкойский район с.Соленое Озеро ул.Железнодорожная</t>
  </si>
  <si>
    <t>Джанкойский район с. Завет-Ленинское ул.Виноградная</t>
  </si>
  <si>
    <t>Джанкойский район  с.Перепелкино ул.Садовая</t>
  </si>
  <si>
    <t>Джанкойский район с.Новостепное ул.Садовая</t>
  </si>
  <si>
    <t>Джанкойский район с.Рубиновка ул.Чапаева</t>
  </si>
  <si>
    <t>Джанкойский район с.Жилино ул.Юбилейная</t>
  </si>
  <si>
    <t>Джанкойский район с.Маслово ул.Интернациональная</t>
  </si>
  <si>
    <t>Джанкойский район с.Рысаково пер.Садовый</t>
  </si>
  <si>
    <t>Джанкойский район с.Павловка ул.Мичурина</t>
  </si>
  <si>
    <t>Джанкойский район с.Новая Жизнь ул.Набережная</t>
  </si>
  <si>
    <t>Джанкойский район с.Просторное пер.Первомайский</t>
  </si>
  <si>
    <t>Джанкойский район с.Рощино ул.Чапаева</t>
  </si>
  <si>
    <t>Джанкойский район с.Многоводное ул.Гвардейская</t>
  </si>
  <si>
    <t>Джанкойский район с.Хлебное ул.Зеленая</t>
  </si>
  <si>
    <t>Джанкойский район с.Яркое Поле ул.Виноградная</t>
  </si>
  <si>
    <t>Джанкойский район с.Новостепное ул.Бульварная</t>
  </si>
  <si>
    <t>Джанкойский район с.Заречное ул.Ахмет Хана Султана</t>
  </si>
  <si>
    <t>Джанкойский район с.Победное ул.Карла Маркса</t>
  </si>
  <si>
    <t>Джанкойский район с.Мирновка ул.Фрунзе</t>
  </si>
  <si>
    <t xml:space="preserve">Джанкойский район с. Ближнее .ул.Дружбы  </t>
  </si>
  <si>
    <t xml:space="preserve">Джанкойский район с. Дмитриевка .ул.Новая </t>
  </si>
  <si>
    <t>Джанкойский район, с. Соленое Озеро, ул. Чапаева</t>
  </si>
  <si>
    <t>Джанкойский район, с. Майское,  ул. Майская</t>
  </si>
  <si>
    <t>Джанкойский район, с. Чайкино, ул. Пушкина</t>
  </si>
  <si>
    <t>Джанкойский район, с. Победное ул.Гагарина</t>
  </si>
  <si>
    <t>Джанкойский район, с. Победное ул.Шевченко</t>
  </si>
  <si>
    <t>Джанкойский район, с. Луганское ул.Ленина</t>
  </si>
  <si>
    <t>Ремонт ул. Пролетарская</t>
  </si>
  <si>
    <t>№91-1-6-0023-18 от 28.02.2018</t>
  </si>
  <si>
    <t>Ремонт ул. Нижняя</t>
  </si>
  <si>
    <t xml:space="preserve">Ремонт ул. Кошевого в пгт. Заозерное </t>
  </si>
  <si>
    <t>Ремонт ул. Миллера</t>
  </si>
  <si>
    <t>Ремонт ул. Просмушкиных</t>
  </si>
  <si>
    <t>Ремонт ул. Комиссаровская</t>
  </si>
  <si>
    <t>Ремонт ул. Ефета</t>
  </si>
  <si>
    <t>Ремонт ул. Белогубца</t>
  </si>
  <si>
    <t>Ремонт ул. Башенная</t>
  </si>
  <si>
    <t>Ремонт ул.Косицкого</t>
  </si>
  <si>
    <t>Ремонт ул.Островского</t>
  </si>
  <si>
    <t>Ремонт ул. Первомайская</t>
  </si>
  <si>
    <t>Ремонт ул.Огородническая</t>
  </si>
  <si>
    <t>Ремонт ул.Пестеля</t>
  </si>
  <si>
    <t>Ремонт ул. В. Коробкова</t>
  </si>
  <si>
    <t>Ремонт ул. Иванова</t>
  </si>
  <si>
    <t>Ремонт ул. Хозяйственная</t>
  </si>
  <si>
    <t>№91-1-6-0024-18 от 28.02.2018</t>
  </si>
  <si>
    <t>Ремонт  ул. Гайдара в пгт. Заозерное</t>
  </si>
  <si>
    <t xml:space="preserve">Ремонт ул. Чкалова в пгт. Заозерное </t>
  </si>
  <si>
    <t>Ремонт ул.Героев Десанта</t>
  </si>
  <si>
    <t>Ремонт ул. Тучина</t>
  </si>
  <si>
    <t>Ремонт пер. Коленный</t>
  </si>
  <si>
    <t>Ремонт ул. Татарская</t>
  </si>
  <si>
    <t>Ремонт ул. Чекиста Галушкина</t>
  </si>
  <si>
    <t xml:space="preserve">Ремонт проезда Межквартальный </t>
  </si>
  <si>
    <t>Ремонт объездной дороги от Новоселовского шоссе до ст.Товарная</t>
  </si>
  <si>
    <t>Ремонт проезда от ул.Полупанова до ул.Аллея Дружбы</t>
  </si>
  <si>
    <t>Ремонт ул.Тухачевского</t>
  </si>
  <si>
    <t>Ремонт ул. Репина</t>
  </si>
  <si>
    <t>Ремонт ул. С. Перовской</t>
  </si>
  <si>
    <t>Ремонт ул. М. Тореза</t>
  </si>
  <si>
    <t xml:space="preserve">Ремонт ул. Сырникова в пгт. Мирный </t>
  </si>
  <si>
    <t>Ремонт ул. К.Маркса п.Октябрьское, Октябрьского поселения</t>
  </si>
  <si>
    <t>Ремонт ул.Ленина пгт.Красногвардейское, Красногвардейского поселения</t>
  </si>
  <si>
    <t xml:space="preserve">Ремонт ул. Мира с. Восход,
Восходненское поселение
</t>
  </si>
  <si>
    <t xml:space="preserve">Ремонт ул. Общественный квартал, в с. Петровка,
Петровское поселение 
</t>
  </si>
  <si>
    <t>Ремонт дороги общего пользования местного значения ул. Ленина, с. Марьяновка, Марьяновского поселения</t>
  </si>
  <si>
    <t>Ремонт дороги общего пользования местного значения ул. Проезд 15 (от ул. Тельмана до ул. Рабочая),  Октябрьского поселения</t>
  </si>
  <si>
    <t>Ремонт дороги общего пользования местного значения ул. Спортивная, Пятихатского поселения</t>
  </si>
  <si>
    <t>Ремонт дорожного покрытия ул. Школьная,                с. Колодезное, Колодезянское поселение</t>
  </si>
  <si>
    <t xml:space="preserve">Ремонт дорожного покрытия ул. Комсомольская,       с. Краснознаменка, Краснознаменского поселения
</t>
  </si>
  <si>
    <t>Ремонт дороги общего пользования местного значения ул. Октябрьская, с. Ленинское, Ленинского поселения</t>
  </si>
  <si>
    <t>Ремонт тротуаров ул. Островского, ул.Крупской,     пгт. Красногвардейское</t>
  </si>
  <si>
    <t xml:space="preserve">Ремонт ул. Приднепровская, с. Янтарное,
Янтарненского поселения
</t>
  </si>
  <si>
    <t xml:space="preserve">Ремонт ул. Садовая, с. Мускатное, Новопокровское поселение 
</t>
  </si>
  <si>
    <t>Ремонт щебеночных покрытий дорог общего пользования местного значения п. Красногвардейское, Красногвардейского поселения</t>
  </si>
  <si>
    <t>пер. Почтовый    2000*370 кв.м.</t>
  </si>
  <si>
    <t>пер. Шоссейный    3540*370 кв.м.</t>
  </si>
  <si>
    <t>пер. Солнечный    3630*370 кв.м.</t>
  </si>
  <si>
    <t>ул. Пролетарская    1900*370 кв.м.</t>
  </si>
  <si>
    <t>ул. Адаманова    1200*370 кв.м.</t>
  </si>
  <si>
    <t>ул. Достлук    1900*370 кв.м.</t>
  </si>
  <si>
    <t>ул. Дзержинского    2400*370 кв.м.</t>
  </si>
  <si>
    <t xml:space="preserve">проезд от ул. Заводской до ул. Интернациональной 2625*370 кв.м.    </t>
  </si>
  <si>
    <t>Ремонт щебеночным покрытием дорог общего пользования местного значения в п. Октябрьское, Октябрьского поселения</t>
  </si>
  <si>
    <t>ул. Фрунзе    2160*370 кв.м.</t>
  </si>
  <si>
    <t>проезд № 1 от ул. Кирова до ул. Рабочая 1360*370 кв.м.</t>
  </si>
  <si>
    <t>Виноградная    1000*370 кв.м.</t>
  </si>
  <si>
    <t>Ремонт улицы Медицинская  в пгтЧерноморское  Черноморского района Республики Крым</t>
  </si>
  <si>
    <t xml:space="preserve"> на ремонт не требуется</t>
  </si>
  <si>
    <t>Ремонт улицы Чапаева в пгтЧерноморское  Черноморского района Республики Крым</t>
  </si>
  <si>
    <t>№91-1-6-1719-16 от 07.12.2016</t>
  </si>
  <si>
    <t>Ремонт улицы  Октябрьская в с. Владимировка Черноморского района Республики Крым</t>
  </si>
  <si>
    <t>№91-1-6-1138-16 от 20.09.2016</t>
  </si>
  <si>
    <t>Ремонт улицы  Заводская в с. Далекое Черноморского района Республики Крым</t>
  </si>
  <si>
    <t>№91-1-6-1136-16 от 20.09.2016</t>
  </si>
  <si>
    <t>Ремонт ул. 60 лет СССР в с.Красноярское Черноморского района Республики Крым</t>
  </si>
  <si>
    <t>№91-1-6-1084-16 от 20.09.2016</t>
  </si>
  <si>
    <t xml:space="preserve">                      </t>
  </si>
  <si>
    <t>Ремонт ул. Ленина в с.Красноярское Черноморского района Республики Крым</t>
  </si>
  <si>
    <t>Ремонт ул. Ленина с.Красносельское Черноморского района Республики Крым</t>
  </si>
  <si>
    <t>№91-1-6-3025-16 от 06.02.2017</t>
  </si>
  <si>
    <t>Ремонт ул. Школьная с.Громово Черноморского района Республики Крым</t>
  </si>
  <si>
    <t>№91-1-6-3024-16 от 06.02.2017</t>
  </si>
  <si>
    <t>Ремонт автодороги по проезду Новоселов (от ул. Гагарина до ул. 60 лет СССР) в с Новосельское Черноморского района, РК</t>
  </si>
  <si>
    <t>№91-1-6-0848-16 от 14.07.2016</t>
  </si>
  <si>
    <t>Ремонт автодороги по ул. Гагарина (от ул. Ленина до проезда Новоселов) в с.Новосельское Черноморского района Республики Крым</t>
  </si>
  <si>
    <t>№91-1-6-0851-16 от 14.07.2016</t>
  </si>
  <si>
    <t>Ремонт автодороги общего пользования местного значения по ул.Ленина, с.Кировское Черноморского района Республики Крым в части тротуаров и съездов</t>
  </si>
  <si>
    <t>№91-1-6-0992-17 от 01.12.2017</t>
  </si>
  <si>
    <t>Ремонт улицы Кооперативная в пгтЧерноморское  Черноморского района Республики Крым</t>
  </si>
  <si>
    <t>№91-1-6-17121-16 от 09.11.2016</t>
  </si>
  <si>
    <t>Ремонт улицы Ломоносова в пгтЧерноморское  Черноморского района Республики Крым</t>
  </si>
  <si>
    <t>№91-1-6-1718-16 от 09.11.2016</t>
  </si>
  <si>
    <t>Ремонт улицы  Молодежная в с. Далекое Черноморского района Республики Крым</t>
  </si>
  <si>
    <t>№91-2-1-2-0039-17 от 30.06.2017</t>
  </si>
  <si>
    <t>Ремонт ул. Целинная в с.Красноярское Черноморского района Республики Крым</t>
  </si>
  <si>
    <t>Ремонт проезда Рабочий в пгтЧерноморское  Черноморского района Республики Крым</t>
  </si>
  <si>
    <t>№91-1-6-1720-16 от 15.11.2016</t>
  </si>
  <si>
    <t>Ремонт ул.Новая в с.Красноярское Черноморского района Республики Крым</t>
  </si>
  <si>
    <t>Ремонт улицы  Комсомольская в с. Далекое Черноморского района Республики Крым</t>
  </si>
  <si>
    <t>Ремонт пр. Школьный в с.Медведево Черноморского района Республики Крым</t>
  </si>
  <si>
    <t>№91-1-6-1384-16 от 01.11.2016</t>
  </si>
  <si>
    <t>Ремонт ул. Октябрьская, с. Красносельское, Черноморского района Республики Крым</t>
  </si>
  <si>
    <t>Ремонт ул. Первомайская, с. Красносельское, Черноморского района Республики Крым</t>
  </si>
  <si>
    <t>Ремонт ул. Набережная, с. Окунёвка, Черноморского района Республики Крым</t>
  </si>
  <si>
    <t>Ремонт ул. Советская, с. Громово, Черноморского района Республики Крым</t>
  </si>
  <si>
    <t>Ремонт ул. Средняя, с. Громово, Черноморского района Республики Крым</t>
  </si>
  <si>
    <t>Ремонт улицы  Матросова в с. Зоряное Черноморского района Республики Крым</t>
  </si>
  <si>
    <t>Ремонт проезжей части от д.43 до д. 60/1А г.Щёлкино Ленинского района Республики Крым</t>
  </si>
  <si>
    <t>текущий ремонт</t>
  </si>
  <si>
    <t xml:space="preserve">2019 год </t>
  </si>
  <si>
    <t>Государственное автономное учреждение Республики Крым "Региональный центр ценообразования в строительстве и промышленности строительных материалов", положительное заключение № 91-1-6-0012-18 от 01 февраля 2018 года</t>
  </si>
  <si>
    <t>Ремонт ул.№1 г.Щёлкино Ленинского района Республики Крым</t>
  </si>
  <si>
    <t>Ремонт ул.№4 г.Щёлкино Ленинского района Республики Крым</t>
  </si>
  <si>
    <t>"Капитальный ремонт улицы Ак-Мечеть в _x000D_
пгт. Гвардейское Симферопольского района Республики Крым"</t>
  </si>
  <si>
    <t>4,73 месяца</t>
  </si>
  <si>
    <t>ПСД находится на экспертизе, ориентировочный срок получения положительного заключения март 2019 года</t>
  </si>
  <si>
    <t>"Капитальный ремонт автомобильной дороги общего пользования местного значения по 
ул. Полигонный спуск, ул. Г. Калужина с. Заречное Симферопольского района Республики Крым"</t>
  </si>
  <si>
    <t xml:space="preserve"> Ремонт улично- дорожной сети Тенистовского сельского поселения Бахчисарайского района Республики Крым, с.Тенистое, ул.Ленина</t>
  </si>
  <si>
    <t xml:space="preserve"> ГАУ РК "Госстройэкспертиза" №91-1-0932-18 от 29.10.2018 г.</t>
  </si>
  <si>
    <t>Ремонт улично-дорожной сети Вилинского сельского поселения Бахчисарайского района Республики Крым, с. Вилино,  пер. Школьный</t>
  </si>
  <si>
    <t xml:space="preserve"> ГАУ РК "Госстройэкспертиза" №91-1-0934-18 от 29.10.2018 г.</t>
  </si>
  <si>
    <t>Ремонт улично-дорожной сети Верхореченского сельского поселения Бахчисарайского района Республики Крым с. Предущельное ул. Гагарина, ул.Зеленая, ул. Танкистов</t>
  </si>
  <si>
    <t xml:space="preserve"> ГАУ РК "Госстройэкспертиза" №91-1-0933-18 от 31.10.2018 г.</t>
  </si>
  <si>
    <t>Ремонт улично –дорожной сети Красномакского сельского поселения с. Холмовка ул.Комсомольская</t>
  </si>
  <si>
    <t xml:space="preserve"> ГАУ РК "Госстройэкспертиза" №91-1-0931-18 от 30.10.2018 г.</t>
  </si>
  <si>
    <t xml:space="preserve"> ГАУ РК "Госстройэкспертиза" №91-1-0936-18 от 29.10.2018 г.</t>
  </si>
  <si>
    <t>Ремонт автомобильных дорог общего пользования местного значения: ул. Подгорная в с. Железнодорожное, Бахчисарайского района, Республика Крым</t>
  </si>
  <si>
    <t>На прохождении экспертизы, ориентировочная дата выхода март 2019 года</t>
  </si>
  <si>
    <t xml:space="preserve">Ремонт автомобильных дорог общего пользования местного значения: ул. Ленина в с. Плодовое, Бахчисарайского района, Республика Крым
</t>
  </si>
  <si>
    <t xml:space="preserve">Ремонт автомобильных дорог общего пользования местного значения: 
ул. Краснофлотская в с. Айвовое, Бахчисарайского района, Республика Крым
</t>
  </si>
  <si>
    <t>Ремонт автомобильных дорог общего пользования местного
значения: ул. Новая, с. Кукушкино,
Раздольненского района, Республики Крым</t>
  </si>
  <si>
    <t xml:space="preserve">1 месяц </t>
  </si>
  <si>
    <t xml:space="preserve"> ГАУ РК «Госстройэкспертиза» № 91-1-6-3114-19 от 31.01.2018 года</t>
  </si>
  <si>
    <t>Ремонт автомобильных дорог общего пользования
местного значения: ул. Виноградная, с. Огни,
Раздольненского района, Республики Крым</t>
  </si>
  <si>
    <t xml:space="preserve"> ГАУ РК «Госстройэкспертиза» № 91-1-6-3115-19 от 31.01.2018 года</t>
  </si>
  <si>
    <t>Ремонт автомобильных дорог общего пользования местного
значения: ул. Гаражная, с. Ботаническое,
Раздольненского района, Республики Крым</t>
  </si>
  <si>
    <t xml:space="preserve"> ГАУ РК «Госстройэкспертиза»№ 91-1-6-3116-19 от 31.01.2018 года</t>
  </si>
  <si>
    <t>Ремонт автомобильных дорог общего пользования местного
значения: ул. Б. Фрика, с. Ботаническое,
Раздольненского района, Республики Крым</t>
  </si>
  <si>
    <t xml:space="preserve"> ГАУ РК «Госстройэкспертиза» № 91-1-6-3117-19 от 31.01.2018 года</t>
  </si>
  <si>
    <t>Ремонт автомобильных дорог общего пользования местного
значения: ул. Космонавтов от ул. Новосадовая до ул. Киевская
в с. Чернышево, Раздольненского района, Республика Крым</t>
  </si>
  <si>
    <t xml:space="preserve"> ГАУ РК «Госстройэкспертиза» № 91-1-6-3118-19 от 31.01.2018 года</t>
  </si>
  <si>
    <t>Ремонт автомобильных дорог общего пользования местного
значения: ул.Гагарина от ул. Раздольненская до дома №41 в с.
Кропоткино, Раздольненского района, Республика Крым</t>
  </si>
  <si>
    <t xml:space="preserve"> ГАУ РК «Госстройэкспертиза» № 91-1-6-3119-19 от 31.01.2018 года</t>
  </si>
  <si>
    <t>Ремонт автомобильной дороги по ул.  Зои Космодемьянской,
с. Камышное, Раздольненского района, Республики Крым</t>
  </si>
  <si>
    <t xml:space="preserve"> ГАУ РК «Госстройэкспертиза» № 91-1-6-3114-16 от 21.03.2017 года</t>
  </si>
  <si>
    <t>Ремонт автомобильной дороги по ул. Антона Кима, с.
Славянское, Раздольненского района, Республики Крым</t>
  </si>
  <si>
    <t xml:space="preserve"> ГАУ РК «Госстройэкспертиза» №91-1-6-2166-16 от 01.12.2016 года</t>
  </si>
  <si>
    <t xml:space="preserve">Ремонт улицы Л. Рябики в пгт. Раздольное, Раздольненского района, Республики Крым </t>
  </si>
  <si>
    <t xml:space="preserve">Ремонт улицы Гагарина в селе Зимино, Раздольненского района, Республики Крым </t>
  </si>
  <si>
    <t xml:space="preserve">Ремонт улицы Новая в селе Кукушкино, Раздольненского района, Республики Крым </t>
  </si>
  <si>
    <t xml:space="preserve">Ремонт улицы Лебедева в селе Березовка, Раздольненского района, Республики Крым </t>
  </si>
  <si>
    <t xml:space="preserve">Ремонт улицы Ленина в селе Орловка, Раздольненского района, Республики Крым </t>
  </si>
  <si>
    <t xml:space="preserve">Ремонт улицы Ленина в поселке Новоселовское, Раздольненского района, Республики Крым </t>
  </si>
  <si>
    <t xml:space="preserve">Ремонт улицы Школьная в селе Сенакосное, Раздольненского района, Республики Крым </t>
  </si>
  <si>
    <t>Свердлова 53,51 (придомовая)</t>
  </si>
  <si>
    <t>не проводилась</t>
  </si>
  <si>
    <t>данные отсутствуют</t>
  </si>
  <si>
    <t>Киевская, Спендиарова (придомовая)</t>
  </si>
  <si>
    <t>г. Ялта ул.Халтурина</t>
  </si>
  <si>
    <t>г. Ялта ул. Боткинская</t>
  </si>
  <si>
    <t>нет данных</t>
  </si>
  <si>
    <t>г. Ялта ул. Мисхорская</t>
  </si>
  <si>
    <t>г. Ялта ул. Весенняя</t>
  </si>
  <si>
    <t>г. Ялта ул. Цветочная</t>
  </si>
  <si>
    <t>г. Ялта ул. Светлый тупик</t>
  </si>
  <si>
    <t>г. Ялта ул. Дзержинского</t>
  </si>
  <si>
    <t>г. Ялта ул. Калинникова</t>
  </si>
  <si>
    <t>г. Ялта ул. Малышева</t>
  </si>
  <si>
    <t>г. Ялта ул. Видовой проезд</t>
  </si>
  <si>
    <t>г. Ялта ул. В. Егорова</t>
  </si>
  <si>
    <t>г. Ялта ул. Рабочая</t>
  </si>
  <si>
    <t>г. Ялта ул. Ленинградская</t>
  </si>
  <si>
    <t>г. Ялта ул. Сосновая в р-не д.24</t>
  </si>
  <si>
    <t>г. Ялта ул. Сосновая в р-не д.6</t>
  </si>
  <si>
    <t>г. Ялта ул. Ливадийская</t>
  </si>
  <si>
    <t>г. Ялта ул. Виноградная</t>
  </si>
  <si>
    <t>г. Ялта ул. Украинская</t>
  </si>
  <si>
    <t>г. Ялта ул. Грибоедова</t>
  </si>
  <si>
    <t>г. Ялта ул. Горького</t>
  </si>
  <si>
    <t>г. Ялта ул. Достоевского</t>
  </si>
  <si>
    <t>г. Ялта ул. Коммунаров</t>
  </si>
  <si>
    <t>г. Ялта ул. Щербака</t>
  </si>
  <si>
    <t>г. Ялта ул. Таврическая</t>
  </si>
  <si>
    <t>г. Ялта ул. Таврический проезд</t>
  </si>
  <si>
    <t>г. Ялта пер. Халтурина</t>
  </si>
  <si>
    <t>г. Ялта ул. Котельникова</t>
  </si>
  <si>
    <t>г. Ялта ул. Большевистская</t>
  </si>
  <si>
    <t>г. Ялта ул. Тимирязева</t>
  </si>
  <si>
    <t>г. Ялта ул. Генерала Манагарова</t>
  </si>
  <si>
    <t>г. Ялта ул. Поликуровская</t>
  </si>
  <si>
    <t>г. Ялта ул. Бассейная</t>
  </si>
  <si>
    <t>г. Ялта ул. Леси Украинки (уч-к №2)</t>
  </si>
  <si>
    <t xml:space="preserve">г. Ялта ул. Войкова </t>
  </si>
  <si>
    <t>г. Ялта ул. Майора Савельева (уч-к №2)</t>
  </si>
  <si>
    <t>г. Ялта ул. Изобильная</t>
  </si>
  <si>
    <t>пгт. Массандра ул Совхозная</t>
  </si>
  <si>
    <t>пгт. Массандра ул Стахановская в р-не д №15</t>
  </si>
  <si>
    <t>пгт. Массандра ул. Шоссе туристов</t>
  </si>
  <si>
    <t>г. Алупка ул. Шоссе свободы 50%</t>
  </si>
  <si>
    <t>г. Алупка ул. Асаулюка</t>
  </si>
  <si>
    <t>г. Алупка ул. Виноградный спуск</t>
  </si>
  <si>
    <t>г. Алупка ул. Дворцовое шоссе</t>
  </si>
  <si>
    <t>г. Алупка ул. Западная</t>
  </si>
  <si>
    <t>г. Алупка ул. К. Маркса</t>
  </si>
  <si>
    <t>г. Алупка ул. Калинина в районе дома №22</t>
  </si>
  <si>
    <t>г. Алупка ул. Кузереных</t>
  </si>
  <si>
    <t>г. Алупка ул. О. Кошевого</t>
  </si>
  <si>
    <t>г. Алупка ул. Левитана</t>
  </si>
  <si>
    <t>г. Алупка ул. Первого Мая</t>
  </si>
  <si>
    <t>г. Алупка ул. Привольная</t>
  </si>
  <si>
    <t>г. Алупка ул. Приморская</t>
  </si>
  <si>
    <t>г. Алупка ул. Ялтинская</t>
  </si>
  <si>
    <t>пгт. Ливадия дорога на Ливадийскую больницу</t>
  </si>
  <si>
    <t>пос. Горное ул.Лесная</t>
  </si>
  <si>
    <t>пгт. Гаспра ул. 40 лет октября</t>
  </si>
  <si>
    <t>пгт. Гаспра ул. Алупкинское шоссе</t>
  </si>
  <si>
    <t>пгт. Гаспра ул. Краснозорская</t>
  </si>
  <si>
    <t>пгт. Гаспра ул. Маратовская</t>
  </si>
  <si>
    <t>пгт. Гаспра ул. Парусная</t>
  </si>
  <si>
    <t>пгт. Гаспра ул. Риекская</t>
  </si>
  <si>
    <t>пгт. Гаспра ул. Субхи</t>
  </si>
  <si>
    <t xml:space="preserve">пгт. Гаспра ул. Тамарлы </t>
  </si>
  <si>
    <t>пгт. Кореиз ул Врачей Михайловых</t>
  </si>
  <si>
    <t>пгт. Кореиз ул Парковый спуск</t>
  </si>
  <si>
    <t>пгт. Кореиз ул Прибрежная</t>
  </si>
  <si>
    <t>пгт. Кореиз ул. Маяковского (ремонт тротуара)</t>
  </si>
  <si>
    <t>пгт. Кореиз ул. Родниковая (ремонт тротуара)</t>
  </si>
  <si>
    <t>пгт. Кореиз ул. Южная</t>
  </si>
  <si>
    <t>пос. Краснокаменка ул. Алуштинская</t>
  </si>
  <si>
    <t>пос. Краснокаменка ул. Центральная</t>
  </si>
  <si>
    <t>пос. Партизанское</t>
  </si>
  <si>
    <t>пгт. Гурзуф ул 60 лет СССР</t>
  </si>
  <si>
    <t>пгт. Гурзуф ул. Геологов</t>
  </si>
  <si>
    <t>пгт. Гурзуф ул. Ленинградская</t>
  </si>
  <si>
    <t>пгт. Береговое ул. Кипарисная</t>
  </si>
  <si>
    <t>пгт. Симеиз Мальцевский спуск</t>
  </si>
  <si>
    <t>пгт. Симеиз ул. Васильченко</t>
  </si>
  <si>
    <t>пгт. Форос ул Космонавтов</t>
  </si>
  <si>
    <t>пгт. Форос ул Терлецкого</t>
  </si>
  <si>
    <t>пос. Санаторное ул Гагарина</t>
  </si>
  <si>
    <t>дорога в п. Кацивели</t>
  </si>
  <si>
    <t>разработка (ПСД)</t>
  </si>
  <si>
    <t>г. Ялта ул. Кирова (дорога на Поляну Сказок)</t>
  </si>
  <si>
    <t>г. Алупка строительство нового участка автомобильной дороги ул. Виноградный спуск</t>
  </si>
  <si>
    <t>г. Алупка ул. Ленина</t>
  </si>
  <si>
    <t>г. Алупка ул. Революции</t>
  </si>
  <si>
    <t>г. Алупка ул. Севастопольское шоссе</t>
  </si>
  <si>
    <t>г. Алупка ул. Южнобережный спуск</t>
  </si>
  <si>
    <t>г. Ялта пер. Дарсановский</t>
  </si>
  <si>
    <t>г. Ялта пер. Достоевского</t>
  </si>
  <si>
    <t>г. Ялта пер. Спортивный</t>
  </si>
  <si>
    <t>г. Ялта ул. Дарсановская</t>
  </si>
  <si>
    <t>г. Ялта ул. Красноармейская</t>
  </si>
  <si>
    <t>г. Ялта ул. Подъемная</t>
  </si>
  <si>
    <t>г. Ялта ул. Сеченова</t>
  </si>
  <si>
    <t xml:space="preserve">г. Ялта ул. Строителей </t>
  </si>
  <si>
    <t>м/р Васильевка ул. Белобродского</t>
  </si>
  <si>
    <t>м/р Васильевка ул. Донская</t>
  </si>
  <si>
    <t>м/р Васильевка ул. Пролетарская</t>
  </si>
  <si>
    <t>м/р Васильевка ул. У.А. Адаменова</t>
  </si>
  <si>
    <t>пгт . Восход ул. Симферопольское шоссе</t>
  </si>
  <si>
    <t>пгт. Виноградное ул. Красина</t>
  </si>
  <si>
    <t>пгт. Виноградное ул. Яузы</t>
  </si>
  <si>
    <t>пгт. Гаспра пер. Парусный</t>
  </si>
  <si>
    <t>пгт. Гаспра ул. Горького</t>
  </si>
  <si>
    <t>пгт. Гаспра ул. Лесная</t>
  </si>
  <si>
    <t>пгт. Гаспра ул. Школьная</t>
  </si>
  <si>
    <t>пгт. Гурзуф ул. 60 лет СССР</t>
  </si>
  <si>
    <t>пгт. Гурзуф ул. Красная</t>
  </si>
  <si>
    <t>пгт. Форос ул Северная</t>
  </si>
  <si>
    <t>пос. Голубой залив ул. Шайна</t>
  </si>
  <si>
    <t>пос. Даниловка ул. Тенистая</t>
  </si>
  <si>
    <t>пос. Олива ул Перевальная</t>
  </si>
  <si>
    <t>пос. Олива ул. Октябрьская</t>
  </si>
  <si>
    <t xml:space="preserve"> Капитальный ремонт автомобильной дороги: Инженерная защита автодороги Севастопольское шоссе от кольца "Буревестник" до остановки общественного транспорта "Хаста-Баш" в г.Алупка</t>
  </si>
  <si>
    <t>пос. Отрадное ул. Отрадная</t>
  </si>
  <si>
    <t>г. Алупка ул. Ялтинская 2</t>
  </si>
  <si>
    <t>капитальный</t>
  </si>
  <si>
    <t>г. Алупка ул. Б. Говыриных, Нагорная, Ленина</t>
  </si>
  <si>
    <t>г. Алупка ул.Ленина р-н Автостанции</t>
  </si>
  <si>
    <t>г. Алупка ул. Ленина в р-не д.№56</t>
  </si>
  <si>
    <t>пгт. Кореиз ул. Родниковая в   р-н д.№3</t>
  </si>
  <si>
    <t>г.Алупка ул. Б. Говыриных 15</t>
  </si>
  <si>
    <t>пгт. Форос ул. Космонавтов 26</t>
  </si>
  <si>
    <t>п. Парковое (р-н Детского сада)</t>
  </si>
  <si>
    <t xml:space="preserve">пгт. Форос ул. Терлецкого </t>
  </si>
  <si>
    <t>Войкова 11</t>
  </si>
  <si>
    <t>ГАУ РК «Государственная строительная экспертиза», № 91-1-6-3299-16 от 27.02.2017</t>
  </si>
  <si>
    <t>Войкова 13</t>
  </si>
  <si>
    <t>Володарского 5</t>
  </si>
  <si>
    <t>Кирова 79</t>
  </si>
  <si>
    <t>Кирова 109</t>
  </si>
  <si>
    <t>Кирова 113</t>
  </si>
  <si>
    <t>Кирова 137</t>
  </si>
  <si>
    <t>Коммунаров 3</t>
  </si>
  <si>
    <t>Коммунаров 4</t>
  </si>
  <si>
    <t>Красноарм. 12</t>
  </si>
  <si>
    <t>Красноарм. 26а</t>
  </si>
  <si>
    <t>Красноарм. 39</t>
  </si>
  <si>
    <t>Ленинградская 25</t>
  </si>
  <si>
    <t>Массандровская 2</t>
  </si>
  <si>
    <t>Московская 44</t>
  </si>
  <si>
    <t>Мухина 7</t>
  </si>
  <si>
    <t>Мухина 32</t>
  </si>
  <si>
    <t>Садовая 10</t>
  </si>
  <si>
    <t>Садовая 60</t>
  </si>
  <si>
    <t>Свердлова 44</t>
  </si>
  <si>
    <t>Свердлова 87</t>
  </si>
  <si>
    <t>Халтурина 3</t>
  </si>
  <si>
    <t>Халтурина 15</t>
  </si>
  <si>
    <t>Халтурина 19</t>
  </si>
  <si>
    <t>Халтурина 30</t>
  </si>
  <si>
    <t>Егерьская Кореиз</t>
  </si>
  <si>
    <t>Халтурина 32</t>
  </si>
  <si>
    <t>пгт. Кореиз ул. Севастопольское шоссе р-н д№31</t>
  </si>
  <si>
    <t>пгт. Ливадия ул. Батурина в р-не д. №7</t>
  </si>
  <si>
    <t>г. Ялта Лестница от Малышева до СОШ №10</t>
  </si>
  <si>
    <t>г. Ялта Лестница от Тимирязева 39 в парк</t>
  </si>
  <si>
    <t>г. Ялта лестница от ул. Кирова к ул. Музейной</t>
  </si>
  <si>
    <t>г. Ялта лестница от ул. Нагорная до ул. Бассейная</t>
  </si>
  <si>
    <t>г. Ялта Лестница от ул. Свердлова д.№51 до д. 45</t>
  </si>
  <si>
    <t>г. Ялта Лестница от ул.Кирова, 48 между домом № 50 по ул.Кирова до рынка</t>
  </si>
  <si>
    <t>г. Ялта Лестница от ул.Крупской, 11 к рынку</t>
  </si>
  <si>
    <t>г. Ялта Лестница от ул.Мисхорской, 6 до  ул.Кривошты</t>
  </si>
  <si>
    <t>г. Ялта лестница по пер. Крайний от школы№4 до ул. Ломоносова</t>
  </si>
  <si>
    <t>г. Ялта Лестница по ул. Трудовая</t>
  </si>
  <si>
    <t>г. Ялта Лестница по ул.Кирова, 54</t>
  </si>
  <si>
    <t>г. Ялта Лестница по ул.Свердлова, до пл. Радина</t>
  </si>
  <si>
    <t>г. Ялта Лестница по ул.Чернова,15 - Чернова,17</t>
  </si>
  <si>
    <t>г. Ялта Лестница с ул. Кирова д.41а к к/т "Спартак"</t>
  </si>
  <si>
    <t>г.Ялта Лестница с ул.Халтурина д.24 на ул.Чернова д.15</t>
  </si>
  <si>
    <t>г. Ялта моста в р-не гостиницы "Ореанда"</t>
  </si>
  <si>
    <t>г. Ялта мотс в р-не "Клуба Моряков"</t>
  </si>
  <si>
    <t>г. Ялта пер. Пешеходный</t>
  </si>
  <si>
    <t>г. Ялта Пешеходный мостик с ул. Архивная на                  ул. Пушкинская</t>
  </si>
  <si>
    <t>г. Ялта Пешеходный мостик с ул. Бирюкова на            ул. Ломоносова</t>
  </si>
  <si>
    <t>п. Ливадия лестница от ул. Курчатова д№ 27 до а/д Ялта - Севастополь</t>
  </si>
  <si>
    <t>пгт Форос лестница от "Вертолетки" до                   ул. Космонавтов 15</t>
  </si>
  <si>
    <t>пгт. Гаспра Лестница от ул. Горького д№10 до ул. Горького д№4</t>
  </si>
  <si>
    <t xml:space="preserve">пгт. Симеиз Лестница от Амбулатории </t>
  </si>
  <si>
    <t>пгт. Симеиз с ул. Звезная на ул. Советская</t>
  </si>
  <si>
    <t>пгт Форос, ул. Северная, 1 (ПСД)</t>
  </si>
  <si>
    <t>пгт Форос, ул. Терлецкого, от дома № 9 к дому № 7 (ПСД)</t>
  </si>
  <si>
    <t>пгт. Симеиз спуск на пляж</t>
  </si>
  <si>
    <t>г. Алупка ул. Севастопольское шоссе р-н дома №62</t>
  </si>
  <si>
    <t>г. Алупка ул. Ленина (Кеды)</t>
  </si>
  <si>
    <t>г. Алупка ул. Ялтинская р-н д. №2</t>
  </si>
  <si>
    <t>пгт Гаспра, емкости воды сан. "Днепр" - Алупкинское шоссе</t>
  </si>
  <si>
    <t>пгт Гаспра, ул. Севастопольское шоссе, 11 (от завода ЖБИ)</t>
  </si>
  <si>
    <t>пгт Гаспра, ул. Севастопольское шоссе, 52а (от ост. "Ясная поляна")</t>
  </si>
  <si>
    <t>пгт Гаспра, ул. Севастопольское шоссе, 8д (от ост. "Роза Люксембург") с восстановлением решеток коллектора по Севастопольскому шоссе № 24, 28, 49, 52, 55</t>
  </si>
  <si>
    <t>пгт Гаспра, ул. Севастопольское шоссе, 9 (от 6-й автобазы)</t>
  </si>
  <si>
    <t>пгт Гаспра, ул. Тамарлы, 6/24 (блок 9)</t>
  </si>
  <si>
    <t>пгт Гаспра, ул. Школьная (от ЮБШ)</t>
  </si>
  <si>
    <t>пгт Кореиз, вдоль Севастопольского шоссе (Кап ремонт улицы)</t>
  </si>
  <si>
    <t>пгт Кореиз, вдоль ул. Родниковая, ул. Маяковского до р. Узень-Чешме (Кап ремонт улицы)</t>
  </si>
  <si>
    <t>пгт Кореиз, от АТС в сторону поселкового клуба</t>
  </si>
  <si>
    <t>пгт Кореиз, от Севастопольского шоссе (восточнее дома № 17) до Алупкинского шоссе (западнее строения № 22а, маг. "Хозтовары", "Бахус")</t>
  </si>
  <si>
    <t xml:space="preserve">пгт Кореиз, от Севастопольского шоссе, 32 (восточнее дома № 27) до р. Узень-Чешме </t>
  </si>
  <si>
    <t>пгт Кореиз, от ул. Маяковского (выше дома № 17) до р. Загмата с восстановлением ливнеприемных решеток по ул. Маяковского</t>
  </si>
  <si>
    <t>пгт Кореиз, от ул. Родниковая (выше дома № 53) до р. Загмата</t>
  </si>
  <si>
    <t>пгт. Гаспра ул. Севастопольское шоссе р-н д.№23</t>
  </si>
  <si>
    <t>пгт. Гурзуф ул. Артековская 2,4,6 ул. Подвойского р-н д№32</t>
  </si>
  <si>
    <t>Капитальный ремонт ул. Строительная г. Саки Республики Крым</t>
  </si>
  <si>
    <t>2019 год</t>
  </si>
  <si>
    <t>Договор с ГАУ РК «Гостройэкспертиза» № 91-1866-18 от 19.12.2018. 
Дата получения положительного заключения 28.02.2019</t>
  </si>
  <si>
    <t>28.02.2019г</t>
  </si>
  <si>
    <t>1.40516</t>
  </si>
  <si>
    <t xml:space="preserve">      </t>
  </si>
  <si>
    <t>Капитальный ремонт ул. Колхозная г. Саки Республики Крым</t>
  </si>
  <si>
    <t xml:space="preserve">Договор с ГАУ РК «Гостройэкспертиза» № 91-1848-18 от 12.12.2018. </t>
  </si>
  <si>
    <t>28.02.2019г.</t>
  </si>
  <si>
    <t>ГАУ РК  «Госстройэкспертиза» №91-1-0814-18 от 13.09.2018</t>
  </si>
  <si>
    <t>ГАУ РК  «Госстройэкспертиза» №91-1-0958-18 от 27.08.2018</t>
  </si>
  <si>
    <t>ГАУ РК  «Госстройэкспертиза» №91-1-0804-18 от 13.09.2018</t>
  </si>
  <si>
    <t>Объект «Ремонт автомобильных дорог общего пользования местного значения по адресу:                            ул. Братьев Стояновых,                         г. Старый Крым, Кировского района, Республики Крым.</t>
  </si>
  <si>
    <t>ГАУ РК Государственная строительная експертиза Положительное заключение от 05.04.2018 г. № 91-1-0137-18</t>
  </si>
  <si>
    <t>Объект «Ремонт автомобильных дорог общего пользования местного значения по адресу:  ул. Ленина,                         г. Старый Крым, Кировского района, Республики Крым.</t>
  </si>
  <si>
    <t>ГАУ РК Государственная строительная експертиза Положительное заключение от 25.04.2018 г. № 91-1-0206-18</t>
  </si>
  <si>
    <t>ГАУ РК Государственная строительная експертиза Положительное заключение от 30.10.2018 г. № 91-1-1289-18</t>
  </si>
  <si>
    <t xml:space="preserve">Объект " Капитальный ремонт дорожного покрытия ул. Горького, ул. Пушкина, ул. П. Ларишкина </t>
  </si>
  <si>
    <t>9 месяцев</t>
  </si>
  <si>
    <t>ул. Горького ( от ул. Ленина до ул. П. Ларишкина -550 м. Ул. Пушкина (от ул. Ленина до ул. П. Ларишкина-550 м). Ул. П. Ларишкина (от детского сада до ул. Луначарского-350 м.)</t>
  </si>
  <si>
    <t>м.кв.</t>
  </si>
  <si>
    <t>Ремонт дорожного полотна по ул. 50 лет Октября, г. Алушты</t>
  </si>
  <si>
    <t>не разрабатывался</t>
  </si>
  <si>
    <t>не разрабатывалась</t>
  </si>
  <si>
    <t>ГАУ РК "Госстройэкспертиза" 91-1-0683-18, от 29.08.18</t>
  </si>
  <si>
    <t>0, 344</t>
  </si>
  <si>
    <t>4 764, 210</t>
  </si>
  <si>
    <t>Ремонт дорожного полотна по ул. Фрунзенское шоссе в пгт. Партенит, г. Алушты</t>
  </si>
  <si>
    <t>ГАУ РК "Госстройэкспертиза" 91-1-0686-18, от 29.08.18</t>
  </si>
  <si>
    <t>0, 468</t>
  </si>
  <si>
    <t>12 639, 340</t>
  </si>
  <si>
    <t>Ремонт дорожного полотна по ул. К. Маркса в с. Приветное, г. Алушты</t>
  </si>
  <si>
    <t>ГАУ РК "Госстройэкспертиза" 91-1-0687-18, от 08.08.18</t>
  </si>
  <si>
    <t>2, 414</t>
  </si>
  <si>
    <t>16 492, 290</t>
  </si>
  <si>
    <t>Ремонт дорожного полотна по ул. Виноградная в с. Малореченское, г. Алушты</t>
  </si>
  <si>
    <t>ГАУ РК "Госстройэкспертиза" 91-1-0688-18, от 29.08.18</t>
  </si>
  <si>
    <t>0, 636</t>
  </si>
  <si>
    <t>5 988, 980</t>
  </si>
  <si>
    <t>Ремонт дорожного полотна по ул. Северная в с. Малореченское, г. Алушты</t>
  </si>
  <si>
    <t>ГАУ РК "Госстройэкспертиза" 91-1-0689-18, от 29.08.18</t>
  </si>
  <si>
    <t>0, 608</t>
  </si>
  <si>
    <t>6 672, 740</t>
  </si>
  <si>
    <t>Ремонт дорожного полотна по ул. Морская в с. Малореченское, г. Алушты</t>
  </si>
  <si>
    <t>ГАУ РК "Госстройэкспертиза" 91-1-0690-18, от 29.08.18</t>
  </si>
  <si>
    <t>0, 941</t>
  </si>
  <si>
    <t>7 381, 650</t>
  </si>
  <si>
    <t>Ремонт дорожного полотна по ул. Ялтинская, г. Алушты</t>
  </si>
  <si>
    <t>ГАУ РК "Госстройэкспертиза" 91-1-0694-18, от 29.08.18</t>
  </si>
  <si>
    <t>1, 066</t>
  </si>
  <si>
    <t>8 952, 550</t>
  </si>
  <si>
    <t>Ремонт дорожного полотна по ул. Новая в с. Изобильное, г. Алушты</t>
  </si>
  <si>
    <t>ГАУ РК "Госстройэкспертиза" 91-1-0695-18, от 28.08.18</t>
  </si>
  <si>
    <t>0, 935</t>
  </si>
  <si>
    <t>14 272, 220</t>
  </si>
  <si>
    <t xml:space="preserve">Ремонт дорожного полотна по ул. Юбилейная, г. Алушты </t>
  </si>
  <si>
    <t>ГАУ РК "Госстройэкспертиза" 91-1-0796-18, от 31.08.18</t>
  </si>
  <si>
    <t>0, 822</t>
  </si>
  <si>
    <t>5 248, 880</t>
  </si>
  <si>
    <t>ГАУ РК  «Госстройэкспертиза» №91-1-1083-18 от 11.10.2019</t>
  </si>
  <si>
    <t>ГАУ РК  «Госстройэкспертиза» №91-1-0815-18 от 13.08.2018</t>
  </si>
  <si>
    <t>ГАУ РК  «Госстройэкспертиза» №91-1-0816-18 от 13.09.2018</t>
  </si>
  <si>
    <t>ГАУ РК  «Госстройэкспертиза» №91-1-0798-18 от 30.08.2018</t>
  </si>
  <si>
    <t>ГАУ РК  «Госстройэкспертиза» №91-1-0813-18 от 13.08.2018</t>
  </si>
  <si>
    <t>ГАУ РК  «Госстройэкспертиза» №91-1-0959-18 от 27.08.2018</t>
  </si>
  <si>
    <t>ГАУ РК  «Госстройэкспертиза» №91-1-0906-18 от 27.08.2018</t>
  </si>
  <si>
    <t>16  856,87</t>
  </si>
  <si>
    <t>ГАУ РК  «Госстройэкспертиза» №91-1-0799-18 от 07.09.2018</t>
  </si>
  <si>
    <t>Ремонт автомобильных дорог общего пользования местного значения Ильичёвского сельского поселения Советского района Республики Крым. (Восстановление изношенных дорожных покрытий, пешеходных переходов, ремонт тротуаров) с. Ильичёво, ул. Ленина</t>
  </si>
  <si>
    <t>Государственное автономное учреждение Республики Крым "Государственная строительная экспертиза" № 91-1-6-2212-16 от 13.02.2017 года</t>
  </si>
  <si>
    <t>Ремонт автомобильных дорог местного значения по ул. Советской, с. Пушкино Советского района Республики Крым</t>
  </si>
  <si>
    <t>Государственное автономное учреждение Республики Крым "Государственная строительная экспертиза" № 91-1-0737-18 от 17.07.2018 года</t>
  </si>
  <si>
    <t>Ремонт автомобильных дорог общего пользования местного значения ул. Новая в с. Пушкино Советского района Республики Крым</t>
  </si>
  <si>
    <t>Государственное автономное учреждение Республики Крым "Государственная строительная экспертиза" № 91-1-0664-18 от 18.07.2018 года</t>
  </si>
  <si>
    <t>Ремонт автомобильных дорог по адресу: Республика Крым, Советский район, с. Пруды, ул. Керченская</t>
  </si>
  <si>
    <t>Государственное автономное учреждение Республики Крым "Государственная строительная экспертиза" № 91-1-6-1743-16 от 01.01.2017 года</t>
  </si>
  <si>
    <t>Ремонт автомобильных дорог по адресу: Республика Крым, Советский район, с. Пруды, проезд от ул. Приозёрная до ул. Октябрьская</t>
  </si>
  <si>
    <t>Государственное автономное учреждение Республики Крым "Государственная строительная экспертиза" № 91-1-6-1744-16 от 01.01.2017 года</t>
  </si>
  <si>
    <t>Ремонт асфальтобетонных дорог местного значения Заветненского сельского поселения Советского района Республики Крым (Восстановление изношенных дорожных покрытий, пешеходных переходов, ремонт тротуаров) с. Заветное, ул. Октябрьская</t>
  </si>
  <si>
    <t>Государственное автономное учреждение Республики Крым "Государственная строительная экспертиза" № 91-1-6-1982-16 от 06.12.2016 года</t>
  </si>
  <si>
    <t xml:space="preserve">Ремонт асфальтобетонных дорог местного значения Заветненского сельского поселения Советского района Республики Крым (Восстановление изношенных дорожных покрытий, пешеходных переходов, ремонт тротуаров) с. Пчельники, ул. Первомайская </t>
  </si>
  <si>
    <t>Государственное автономное учреждение Республики Крым "Государственная строительная экспертиза" № 91-1-6-1979-16 от 06.12.2016 года</t>
  </si>
  <si>
    <t>Ремонт асфальтобетонных дорог местного значения Заветненского сельского поселения Советского района Республики Крым (Восстановление изношенных дорожных покрытий, пешеходных переходов, ремонт тротуаров) с. Заветное, пер. Молодёжный</t>
  </si>
  <si>
    <t>Государственное автономное учреждение Республики Крым "Государственная строительная экспертиза" № 91-1-6-1981-16 от 19.12.2016 года</t>
  </si>
  <si>
    <t>Ремонт автомобильной дороги по перекрёстку ул. Школьная, ул. Пушкина, ул. Без названия (границы от ул. Пушкина до ул. 40 лет Победы); перекрёсток ул. 40 лет Победы – ул. Пушкина в с. Чапаевка Советского района</t>
  </si>
  <si>
    <t>Государственное автономное учреждение Республики Крым "Государственная строительная экспертиза" № 91-1-6-0675-15 от 09.11.2015 года</t>
  </si>
  <si>
    <t>Ремонт автомобильной дороги по ул. Львовской, с. Дмитровка Советского района Республики Крым</t>
  </si>
  <si>
    <t>Ремонт автомобильных дорог (восстановление изношенных покрытий) по адресу: Республика Крым, Советский район, с. Дмитровка, пер. Белорусский, ул. Школьная</t>
  </si>
  <si>
    <t>Ремонт автомобильных дорог (восстановление изношенных покрытий) по адресу: Республика Крым, Советский район, с. Ровенки, ул. Парковая</t>
  </si>
  <si>
    <t>Ремонт автомобильной дороги по ул. Парковой (2-й участок), с. Ровенки Советского района Республики Крым</t>
  </si>
  <si>
    <t>1,023,8</t>
  </si>
  <si>
    <t>Ремонт дорог (восстановление профиля щебеночных, гравийных и грунтовых улучшенных дорог с добавлением щебеночных или гравийных материалов) по адресу: Республика Крым, Советский район, с. Дмитровка, ул. Школьная, ул. Первомайская</t>
  </si>
  <si>
    <t>0,653,2</t>
  </si>
  <si>
    <t>Ремонт автомобильной дороги (восстановление пешеходных переходов, ремонт тротуаров, пешеходных переходов и велосипедных дорожек) по ул. Школьной, с. Дмитровка Советского района Республики Крым</t>
  </si>
  <si>
    <t>Ремонт дорожного покрытия ул. Первомайская в с. Некрасовка Советского района Республики Крым</t>
  </si>
  <si>
    <t>Ремонт дорожного покрытия ул. 8 Марта в с. Некрасовка Советского района Республики Крым</t>
  </si>
  <si>
    <t>Ремонт дорожного покрытия ул. Советская в с. Некрасовка Советского района Республики Крым</t>
  </si>
  <si>
    <t>Ремонт дорожного покрытия ул. Мирная в с. Октябрьское Советского района Республики Крым</t>
  </si>
  <si>
    <t>Ремонт автомобильных дорог общего пользования местного значения (Восстановление изношенных покрытий) по ул. Новая в с. Надежда Советского района Республики Крым</t>
  </si>
  <si>
    <t>Ремонт автомобильных дорог общего пользования местного значения (Восстановление изношенных покрытий) по ул. Крупская в с. Надежда Советского района Республики Крым</t>
  </si>
  <si>
    <t>Ремонт автомобильных дорог общего пользования местного значения (Восстановление изношенных покрытий) по  пер. Юбилейный (от ул. Ленина до ул. Юбилейной) в с. Ильичёво Советского района Республики Крым</t>
  </si>
  <si>
    <t>Ремонт автомобильных дорог общего пользования местного значения (Восстановление изношенных покрытий) по ул. Юбилейная в с. Надежда Советского района Республики Крым</t>
  </si>
  <si>
    <t>Ремонт автомобильных дорог общего пользования местного значения (Восстановление изношенных покрытий) по пер. Почтовому в с. Надежда Советского района Республики Крым</t>
  </si>
  <si>
    <t>Ремонт автомобильных дорог общего пользования местного значения (Восстановление изношенных покрытий) по ул. Свободы в с. Восточное Советского района Республики Крым</t>
  </si>
  <si>
    <t>Ремонт автомобильных дорог общего пользования местного значения (восстановление профиля щебёночных, гравийных и грунтовых улучшенных дорог с добавлением щебёночных и гравийных материалов) по ул. Садовая в с. Восточное Советского района Республики Крым</t>
  </si>
  <si>
    <t xml:space="preserve">Ремонт автомобильной дороги по ул. Тургенева в пгт Советский Советского района Республики Крым </t>
  </si>
  <si>
    <t>Ремонт автомобильных дорог общего пользования местного значения (восстановление изношенных покрытий) по ул. Черноморской в пгт Советский Советского района Республики Крым</t>
  </si>
  <si>
    <t>25м</t>
  </si>
  <si>
    <t>Ремонт автомобильных дорог общего пользования местного значения (восстановление изношенных покрытий) проезд № 1 от ул. Виноградной до ул. Юбилейной с. Пушкино Советского района Республики Крым</t>
  </si>
  <si>
    <t>Ремонт автомобильных дорог общего пользования местного значения (восстановление пешеходных переходов, ремонт тротуаров, пешеходных и велосипедных дорожек) от ул. Советской до ул. Огородной в с. Пушкино Советского района Республики Крым</t>
  </si>
  <si>
    <t>Ремонт автомобильных дорог общего пользования местного значения (восстановление профиля щебёночных, гравийных и грунтовых улучшенных дорог с добавлением щебёночных материалов) по ул. Огородной в с. Пушкино Советского района Республики Крым</t>
  </si>
  <si>
    <t>0,156,6</t>
  </si>
  <si>
    <t>Ремонт дорожного покрытия улиц в с. Лебединка Советского района Республики Крым</t>
  </si>
  <si>
    <t>Ремонт дорожного покрытия улиц в с. Краснофлотское Советского района Республики Крым (ул. Заречная, Крайняя и пер. Заречный)</t>
  </si>
  <si>
    <t>Ремонт дороги в с. Краснофлотское по ул. Пришкольная Советского района Республики Крым</t>
  </si>
  <si>
    <t>Ремонт дорожного покрытия пер. Садовый в с. Краснофлотское Советского района Республики Крым</t>
  </si>
  <si>
    <t>Ремонт автомобильных дорог общего пользования местного значения (восстановление изношенных покрытий) по проезду ул. Школьная - ул. Шоссейная в с. Раздольное Советского района Республики Крым</t>
  </si>
  <si>
    <t>Ремонт автомобильных дорог (восстановление изношенных покрытий) по адресу: Республика Крым, Советский район, с. Раздольное, ул. Ароматная</t>
  </si>
  <si>
    <t>Ремонт автомобильных дорог (восстановление изношенных покрытий) по ул. Вишнёвая, в с. Алмазное Советского района Республики Крым</t>
  </si>
  <si>
    <t>Ремонт автомобильных дорог общего пользования местного значения (восстановление изношенных покрытий) по ул. Школьная 1-вый участок в с. Раздольное Советского района Республики Крым</t>
  </si>
  <si>
    <t>Ремонт автомобильных дорог общего пользования местного значения (восстановление изношенных покрытий) по ул. Школьная 2-ой участок в с. Раздольное Советского района Республики Крым</t>
  </si>
  <si>
    <t>Ремонт автомобильных дорог (восстановление изношенных покрытий) по адресу: Республика Крым, Советский район, с. Чернозёмное, ул. Степная</t>
  </si>
  <si>
    <t>Ремонт автомобильных дорог общего пользования местного значения (восстановление изношенных покрытий) по ул. Новая в с. Чернозёмное, Советского района Республики Крым</t>
  </si>
  <si>
    <t>Ремонт автомобильных дорог общего пользования местного значения (восстановление изношенных покрытий) по пер. Железнодорожный в с. Алмазное Советского района Республики Крым</t>
  </si>
  <si>
    <t>Ремонт автомобильных дорог общего пользования местного значения (восстановление изношенных покрытий) по ул. Железнодорожной в с. Алмазное Советского района Республики Крым</t>
  </si>
  <si>
    <t>Ремонт автомобильных дорог общего пользования местного значения (восстановление изношенных покрытий) по ул. Молодёжная в с. Чернозёмное Советского района Республики Крым</t>
  </si>
  <si>
    <t>Ремонт автомобильных дорог общего пользования местного значения (восстановление профиля щебёночных, гравийных и грунтовых улучшенных дорог с добавлением щебёночных и гравийных материалов) от ул. Школьная 2-ой участок до ул. Школьная 4-ый участок в. Раздольное Советского района Республики Крым</t>
  </si>
  <si>
    <t>Ремонт автомобильных дорог общего пользования местного значения (восстановление профиля щебёночных, гравийных и грунтовых улучшенных дорог с добавлением щебёночных и гравийных материалов) по ул. Школьной 3-ий участок в с. Раздольное Советского района Республики Крым</t>
  </si>
  <si>
    <t>Ремонт автомобильных дорог общего пользования местного значения (восстановление профиля щебёночных, гравийных и грунтовых улучшенных дорог с добавлением щебёночных и гравийных материалов) по ул. Школьная 4-ый участок в. Раздольное Советского района Республики Крым</t>
  </si>
  <si>
    <t>Ремонт дорог (восстановление профиля щебёночных, гравийных и грунтовых улучшенных дорог с добавлением щебёночных и гравийных материалов) по адресу: Республика Крым, Советский район, с. Алмазное, по ул. Новая</t>
  </si>
  <si>
    <t>Ремонт асфальтобетонных дорог местного значения Заветненского сельского поселения Советского района Республики Крым (Восстановление изношенных дорожных покрытий, пешеходных переходов, ремонт тротуаров) с. Заветное, пер. Школьный</t>
  </si>
  <si>
    <t>Ремонт асфальтобетонных дорог местного значения Заветненского сельского поселения Советского района Республики Крым (Восстановление изношенных дорожных покрытий) по адресу: Республика Крым, Советский район, с. Заветное, ул. Садовая (от а/д Пчельники-Раздольное до пер. Молодёжный)</t>
  </si>
  <si>
    <t>Ремонт асфальтобетонных дорог местного значения Заветненского сельского поселения Советского района Республики Крым (Восстановление изношенных дорожных покрытий) по адресу: Республика Крым, Советский район, с. Заветное, ул. Садовая (от пер. Молодёжный до пер. Школьный)</t>
  </si>
  <si>
    <t>Ремонт автомобильных дорог общего пользования местного значения Заветненского сельского поселения Советского района Республики Крым (Восстановление изношенных дорожных покрытий) по адресу: Республика Крым, Советский район, с. Заветное, ул. Виноградная (от км 0+170 до пер. Приозёрный)</t>
  </si>
  <si>
    <t>Ремонт автомобильных дорог общего пользования местного значения (Восстановление изношенных покрытий) по адресу: Республика Крым, Советский район, с. Заветное, ул. Заводская (от а/д «Советский – Привольное» - до км 0 + 295)</t>
  </si>
  <si>
    <t>Ремонт автомобильных дорог общего пользования местного значения (Восстановление изношенных покрытий) по адресу: Республика Крым, Советский район, с. Заветное, ул. Заводская (от км 0 + 295 до проезда ул. Октябрьская – ул. Советская)</t>
  </si>
  <si>
    <t>Ремонт автомобильных дорог общего пользования местного значения (Восстановление изношенных покрытий) по адресу: Республика Крым, Советский район, с. Заветное, ул. Заводская (проезда ул. Октябрьская – ул. Советская – до проезда пер. Октябрьский – ул. Советская )</t>
  </si>
  <si>
    <t>Ремонт автомобильных дорог общего пользования местного значения (Восстановление изношенных покрытий) по адресу: Республика Крым, Советский район, с. Заветное, ул. Полевая (пересечение с а/д Пчельники – Раздольное, правая сторона)</t>
  </si>
  <si>
    <t>Ремонт автомобильных дорог общего пользования местного значения (Восстановление изношенных покрытий) по адресу: Республика Крым, Советский район, с. Заветное, ул. Полевая (пересечение с а/д Пчельники – Раздольное, левая сторона)</t>
  </si>
  <si>
    <t>Ремонт автомобильных дорог общего пользования местного значения (Восстановление изношенных покрытий) по адресу: Республика Крым, Советский район, с. Заветное, ул. Молодёжная (от проезда до а/д Пчельники – Раздольное)</t>
  </si>
  <si>
    <t>Ремонт автомобильных дорог общего пользования местного значения (Восстановление изношенных покрытий) по адресу: Республика Крым, Советский район, с. Заветное, пер. Приозёрный (от ул. Полевой до ул. Виноградной)</t>
  </si>
  <si>
    <t>Ремонт автомобильных дорог общего пользования местного значения (Восстановление изношенных покрытий) по адресу: Республика Крым, Советский район, с. Заветное, пер. Приозёрный (от ул. Садовая до ул. Октябрьская)</t>
  </si>
  <si>
    <t>Ремонт автомобильных дорог общего пользования местного значения (Восстановление изношенных покрытий) по адресу: Республика Крым, Советский район, с. Заветное, пер. Приозёрный (от ул. Виноградная до ул. Садовая)</t>
  </si>
  <si>
    <t xml:space="preserve">Ремонт автомобильных дорог общего пользования местного значения (Восстановление изношенных покрытий) по адресу: Республика Крым, Советский район, с. Заветное, ул. Советская </t>
  </si>
  <si>
    <t>Ремонт автомобильных дорог общего пользования местного значения (Восстановление изношенных покрытий) по адресу: Республика Крым, Советский район, с. Заветное, ул. Юбилейная (от проезда до пер. Октябрьский – ул. Советская – до жилого дома № 8)</t>
  </si>
  <si>
    <t>Ремонт автомобильных дорог общего пользования местного значения (Восстановление изношенных покрытий) по адресу: Республика Крым, Советский район, с. Заветное, ул. Юбилейная (от жилого дома № 37 – до жилого дома № 41)</t>
  </si>
  <si>
    <t>Ремонт автомобильных дорог общего пользования местного значения (Восстановление изношенных покрытий) по адресу: Республика Крым, Советский район, с. Заветное, ул. Юбилейная (от жилого дома № 25 – до жилого дома № 37)</t>
  </si>
  <si>
    <t>Ремонт автомобильных дорог общего пользования местного значения (Восстановление изношенных покрытий) по адресу: Республика Крым, Советский район, с. Заветное, ул. Садовая (от пер. Школьный до пер. Приозёрный)</t>
  </si>
  <si>
    <t>Ремонт дорог (восстановление профиля щебёночных, гравийных и грунтовых улучшенных дорог с добавлением щебёночных или гравийных материалов) по адресу: Республика Крым, Советский район, с. Заветное, пер. Октябрьский</t>
  </si>
  <si>
    <t>Ремонт ул. Молодёжная, в с. Николаевка, Советского района Республики Крым</t>
  </si>
  <si>
    <t>Ремонт ул. Курченко, с. Коломенское, Советского района Республики Крым</t>
  </si>
  <si>
    <t>Ремонт ул. Степная, с. Хлебное, Советского района Республики Крым</t>
  </si>
  <si>
    <t>Ремонт дорог общего пользования (восстановление профиля щебёночных гравийных и грунтовых улучшенных дорог с добавлением щебёночных и гравийных материалов) по ул. Гаспринского в с. Чапаевка, Советского района Республики Крым</t>
  </si>
  <si>
    <t>1*</t>
  </si>
  <si>
    <t>Капитальный ремонт дорожного полотна в муниципальном образовании городском округе Керчь по адресу: ул.Годуванцева</t>
  </si>
  <si>
    <t>2*</t>
  </si>
  <si>
    <t>Капитальный ремонт дорожного полотна в муниципальном образовании городском округе Керчь по адресу: дорога к медицинскому колледжу имени Пирогова</t>
  </si>
  <si>
    <t>3*</t>
  </si>
  <si>
    <t>Ремонт дорожного полотна в муниципальном образовании городском округе Керчь по адресу: шоссе Героев Сталинграда ( от ул. Ворошилова до ул. Верхняя</t>
  </si>
  <si>
    <t>4*</t>
  </si>
  <si>
    <t>Ремонт дорожного полотна в муниципальном образовании городском округе Керчь по адресу: переулок Майский</t>
  </si>
  <si>
    <t>5*</t>
  </si>
  <si>
    <t>Капитальный ремонт улично-дорожной сети в муниципальном образовании городском округе Керчь по адресам: ул. Ващенко, ул. Тимирязева</t>
  </si>
  <si>
    <t>6*</t>
  </si>
  <si>
    <t>Капитальный ремонт дорожного полотна в муниципальном образовании городском округе Керчь по адресу: ул. Колхозная</t>
  </si>
  <si>
    <t>7*</t>
  </si>
  <si>
    <t>Капитальный ремонт дорожного полотна в муниципальном образовании городском округе Керчь по адресу: ул. Первых Космонавтов</t>
  </si>
  <si>
    <t xml:space="preserve"> ремонт</t>
  </si>
  <si>
    <t>8*</t>
  </si>
  <si>
    <t>Капитальный ремонт дорожного полотна в муниципальном образовании городском округе Керчь по адресу: ул. Крупская</t>
  </si>
  <si>
    <t>9*</t>
  </si>
  <si>
    <t>Капитальный ремонт дорожного полотна в муниципальном образовании городском округе Керчь по адресу: ул. Кирова (от ул. Пошивальникова до ул. Андрея Первозванного</t>
  </si>
  <si>
    <t>10*</t>
  </si>
  <si>
    <t xml:space="preserve">Капитальный ремонт улично-дорожной сети в муниципальном образовании городском округе Керчь по адресам: ул. Ярошенко, ул. Еникальская, ул. Крестьянская, ул. Минина </t>
  </si>
  <si>
    <t>11*</t>
  </si>
  <si>
    <t>Устройство тротуарной дорожки в муниципальном образовании городском округе Керчь по адресам: ул. Рыбаков, ул. Воина Ясенецкого</t>
  </si>
  <si>
    <t>12**</t>
  </si>
  <si>
    <t>Реконструкция дороги в муниципальном образовании городском округе Керчь по адресу: ул. Верхняя</t>
  </si>
  <si>
    <t>13**</t>
  </si>
  <si>
    <t>Реконструкция дороги в муниципальном образовании городском округе Керчь по адресу: ул. Нижняя</t>
  </si>
  <si>
    <t>14**</t>
  </si>
  <si>
    <t>Реконструкция дороги в муниципальном образовании городском округе Керчь по адресу: ул. Средняя</t>
  </si>
  <si>
    <t>* - Все суммы даны ориентировочные. Ведутся мероприятия по разработки проектно-сметной документации</t>
  </si>
  <si>
    <t>**</t>
  </si>
  <si>
    <t>** - пункт 12,13,14 - дороги грунтовые. На второе полугодие 2019 года будут запланированы мероприятия по закупочной процедуре на ПИР реконструкция дорог. В 2020 получение положительного заключения экспертизы . 2021 год - выполнение смр</t>
  </si>
  <si>
    <t>Алушта</t>
  </si>
  <si>
    <t>Армянск</t>
  </si>
  <si>
    <t>Бахчисарайский Район</t>
  </si>
  <si>
    <t>Белогорский район</t>
  </si>
  <si>
    <t>Евпатория</t>
  </si>
  <si>
    <t>Керчь</t>
  </si>
  <si>
    <t>Кировский район</t>
  </si>
  <si>
    <t>Красногвардейский район</t>
  </si>
  <si>
    <t>Джанкой</t>
  </si>
  <si>
    <t>Джанкойский район</t>
  </si>
  <si>
    <t>Красноперекопский район</t>
  </si>
  <si>
    <r>
      <t xml:space="preserve">Ремонт улично дорожной сети Вилинского сельского поселения Бахчисарайского района Республики Крым, </t>
    </r>
    <r>
      <rPr>
        <b/>
        <sz val="12"/>
        <color theme="1"/>
        <rFont val="Times New Roman"/>
        <family val="1"/>
        <charset val="204"/>
      </rPr>
      <t>с. Вилино, ул.Луговая</t>
    </r>
  </si>
  <si>
    <r>
      <t xml:space="preserve">Ремонт автомобильной дороги по </t>
    </r>
    <r>
      <rPr>
        <b/>
        <sz val="12"/>
        <color rgb="FF000000"/>
        <rFont val="Times New Roman"/>
        <family val="1"/>
        <charset val="204"/>
      </rPr>
      <t>пер. Тамбовский</t>
    </r>
    <r>
      <rPr>
        <sz val="12"/>
        <color rgb="FF000000"/>
        <rFont val="Times New Roman"/>
        <family val="1"/>
        <charset val="204"/>
      </rPr>
      <t xml:space="preserve"> в муниципальном образовании городской округ Феодосия</t>
    </r>
  </si>
  <si>
    <r>
      <t xml:space="preserve">Ремонт автомобильной дороги по </t>
    </r>
    <r>
      <rPr>
        <b/>
        <sz val="12"/>
        <color rgb="FF000000"/>
        <rFont val="Times New Roman"/>
        <family val="1"/>
        <charset val="204"/>
      </rPr>
      <t>ул. Грина</t>
    </r>
    <r>
      <rPr>
        <sz val="12"/>
        <color rgb="FF000000"/>
        <rFont val="Times New Roman"/>
        <family val="1"/>
        <charset val="204"/>
      </rPr>
      <t xml:space="preserve"> в муниципальном образовании городской округ Феодосия</t>
    </r>
  </si>
  <si>
    <r>
      <t xml:space="preserve">Ремонт автомобильной дороги по </t>
    </r>
    <r>
      <rPr>
        <b/>
        <sz val="12"/>
        <color rgb="FF000000"/>
        <rFont val="Times New Roman"/>
        <family val="1"/>
        <charset val="204"/>
      </rPr>
      <t>ул. Ленинградская</t>
    </r>
    <r>
      <rPr>
        <sz val="12"/>
        <color rgb="FF000000"/>
        <rFont val="Times New Roman"/>
        <family val="1"/>
        <charset val="204"/>
      </rPr>
      <t xml:space="preserve"> в муниципальном образовании городской округ Феодосия</t>
    </r>
  </si>
  <si>
    <r>
      <t xml:space="preserve">Ремонт автомобильной дороги по </t>
    </r>
    <r>
      <rPr>
        <b/>
        <sz val="12"/>
        <color rgb="FF000000"/>
        <rFont val="Times New Roman"/>
        <family val="1"/>
        <charset val="204"/>
      </rPr>
      <t>ул. Ялтинская</t>
    </r>
    <r>
      <rPr>
        <sz val="12"/>
        <color rgb="FF000000"/>
        <rFont val="Times New Roman"/>
        <family val="1"/>
        <charset val="204"/>
      </rPr>
      <t xml:space="preserve"> в муниципальном образовании городской округ Феодосия</t>
    </r>
  </si>
  <si>
    <r>
      <t xml:space="preserve">Ремонт автомобильной дороги по </t>
    </r>
    <r>
      <rPr>
        <b/>
        <sz val="12"/>
        <color rgb="FF000000"/>
        <rFont val="Times New Roman"/>
        <family val="1"/>
        <charset val="204"/>
      </rPr>
      <t>ул. Назукина</t>
    </r>
    <r>
      <rPr>
        <sz val="12"/>
        <color rgb="FF000000"/>
        <rFont val="Times New Roman"/>
        <family val="1"/>
        <charset val="204"/>
      </rPr>
      <t xml:space="preserve"> в муниципальном образовании городской округ Феодосия</t>
    </r>
  </si>
  <si>
    <r>
      <t xml:space="preserve">Ремонт автомобильной дороги по </t>
    </r>
    <r>
      <rPr>
        <b/>
        <sz val="12"/>
        <color rgb="FF000000"/>
        <rFont val="Times New Roman"/>
        <family val="1"/>
        <charset val="204"/>
      </rPr>
      <t>ул. Куйбышева</t>
    </r>
    <r>
      <rPr>
        <sz val="12"/>
        <color rgb="FF000000"/>
        <rFont val="Times New Roman"/>
        <family val="1"/>
        <charset val="204"/>
      </rPr>
      <t xml:space="preserve"> в муниципальном образовании городской округ Феодосия</t>
    </r>
  </si>
  <si>
    <r>
      <t xml:space="preserve">Ремонт автомобильной дороги по </t>
    </r>
    <r>
      <rPr>
        <b/>
        <sz val="12"/>
        <color rgb="FF000000"/>
        <rFont val="Times New Roman"/>
        <family val="1"/>
        <charset val="204"/>
      </rPr>
      <t>ул. Харьковская</t>
    </r>
    <r>
      <rPr>
        <sz val="12"/>
        <color rgb="FF000000"/>
        <rFont val="Times New Roman"/>
        <family val="1"/>
        <charset val="204"/>
      </rPr>
      <t xml:space="preserve"> в муниципальном образовании городской округ Феодосия</t>
    </r>
  </si>
  <si>
    <r>
      <t xml:space="preserve">Ремонт автомобильной дороги по </t>
    </r>
    <r>
      <rPr>
        <b/>
        <sz val="12"/>
        <color rgb="FF000000"/>
        <rFont val="Times New Roman"/>
        <family val="1"/>
        <charset val="204"/>
      </rPr>
      <t>ул. Челнокова</t>
    </r>
    <r>
      <rPr>
        <sz val="12"/>
        <color rgb="FF000000"/>
        <rFont val="Times New Roman"/>
        <family val="1"/>
        <charset val="204"/>
      </rPr>
      <t xml:space="preserve"> в муниципальном образовании городской округ Феодосия</t>
    </r>
  </si>
  <si>
    <r>
      <t xml:space="preserve">Ремонт автомобильной дороги по </t>
    </r>
    <r>
      <rPr>
        <b/>
        <sz val="12"/>
        <color rgb="FF000000"/>
        <rFont val="Times New Roman"/>
        <family val="1"/>
        <charset val="204"/>
      </rPr>
      <t>ул. Победы</t>
    </r>
    <r>
      <rPr>
        <sz val="12"/>
        <color rgb="FF000000"/>
        <rFont val="Times New Roman"/>
        <family val="1"/>
        <charset val="204"/>
      </rPr>
      <t xml:space="preserve"> в муниципальном образовании городской округ Феодосия</t>
    </r>
  </si>
  <si>
    <r>
      <t xml:space="preserve">Ремонт автомобильной дороги по </t>
    </r>
    <r>
      <rPr>
        <b/>
        <sz val="12"/>
        <color rgb="FF000000"/>
        <rFont val="Times New Roman"/>
        <family val="1"/>
        <charset val="204"/>
      </rPr>
      <t>ул. К. Маркса</t>
    </r>
    <r>
      <rPr>
        <sz val="12"/>
        <color rgb="FF000000"/>
        <rFont val="Times New Roman"/>
        <family val="1"/>
        <charset val="204"/>
      </rPr>
      <t xml:space="preserve"> в муниципальном образовании городской округ Феодосия</t>
    </r>
  </si>
  <si>
    <r>
      <t xml:space="preserve">Ремонт автомобильной дороги по </t>
    </r>
    <r>
      <rPr>
        <b/>
        <sz val="12"/>
        <color rgb="FF000000"/>
        <rFont val="Times New Roman"/>
        <family val="1"/>
        <charset val="204"/>
      </rPr>
      <t>ул. Русская</t>
    </r>
    <r>
      <rPr>
        <sz val="12"/>
        <color rgb="FF000000"/>
        <rFont val="Times New Roman"/>
        <family val="1"/>
        <charset val="204"/>
      </rPr>
      <t xml:space="preserve"> в муниципальном образовании городской округ Феодосия</t>
    </r>
  </si>
  <si>
    <t>Щелкино</t>
  </si>
  <si>
    <t>Ялта</t>
  </si>
  <si>
    <t>Черноморский район</t>
  </si>
  <si>
    <t>Феодосия</t>
  </si>
  <si>
    <t>Старый Крым</t>
  </si>
  <si>
    <t>Симферопольский район</t>
  </si>
  <si>
    <t>Советский район</t>
  </si>
  <si>
    <t>Сакский район</t>
  </si>
  <si>
    <t>Саки</t>
  </si>
  <si>
    <t>Нижнегорский район</t>
  </si>
  <si>
    <t>Раздольненский район</t>
  </si>
  <si>
    <t>Первомайский район</t>
  </si>
  <si>
    <t>Ленинский район</t>
  </si>
  <si>
    <t>Красноперекопск</t>
  </si>
  <si>
    <t>Судак</t>
  </si>
  <si>
    <t>Объект «Ремонт автомобильных дорог общего пользования местного значения по адресу:  Республики Крым, Кировского района, г. Старый Крым, ул. Пушкина ( от ул. П. Ларишкина до ул. Ленина)</t>
  </si>
  <si>
    <t xml:space="preserve">г. Белогорск.   Ул. Крылова </t>
  </si>
  <si>
    <t>30 апреля 2019 г.</t>
  </si>
  <si>
    <t>ГАУ РК "Государственная строительная экспертиза" 91-1-6-0254-17 от 11.05.2017 г.</t>
  </si>
  <si>
    <t>3468,09 м2</t>
  </si>
  <si>
    <t>г. Белогорск.  Тротуары по ул. Шевченко</t>
  </si>
  <si>
    <t>сентябрь 2019 г.</t>
  </si>
  <si>
    <t>ГАУ РК "Государственная строительная экспертиза" 91-1-6-0240-17 от 11.05.2017 г.</t>
  </si>
  <si>
    <t>1489 м2</t>
  </si>
  <si>
    <t>Белогорск</t>
  </si>
  <si>
    <t>Ремонт автомобильных дорог общего пользования местного значения:г.Бахчисарай,ул.Гагарина в районе домов №7-а,9,11,13</t>
  </si>
  <si>
    <t>ремонт внутриквартальных проездов</t>
  </si>
  <si>
    <t xml:space="preserve">Ремонт автомобильных дорог общего пользования местного значения:г.Бахчисарай,ул.Задорожная-ул.Комарова до ул.Чапаева  </t>
  </si>
  <si>
    <t>ремонт и содержание</t>
  </si>
  <si>
    <t>Ремонт автомобильных дорог общего пользования местного значения:г.Бахчисарай,ул.Крымская в районе дома 8</t>
  </si>
  <si>
    <t>Ремонт автомобильных дорог общего пользования местного значения:г.Бахчисарай,ул.Белоусова на участке от ул.Макаренко до ул.Калинина,</t>
  </si>
  <si>
    <t>Ремонт автомобильных дорог общего пользования местного значения:г.Бахчисарай,ул.Подгородняя</t>
  </si>
  <si>
    <t>Ремонт автомобильных дорог общего пользования местного значения:г.Бахчисарай:ул.Фрунзе,56 -А</t>
  </si>
  <si>
    <t>Ремонт автомобильных дорог общего пользования местного значения:г.Бахчисарай,ул.Мира,18</t>
  </si>
  <si>
    <t>Ремонт автомобильных дорог общего пользования местного значения:г.Бахчисарай,ул.Таврическая,ул.Ялтинская до ул.Альминская</t>
  </si>
  <si>
    <t>Ремонт автомобильных дорог общего пользования местного значения:г.Бахчисарай,7-й мкрн</t>
  </si>
  <si>
    <t>ремон и содержание</t>
  </si>
  <si>
    <t>Ремонт автомобильных дорог общего пользования местного значения:г.Бахчисарай,ул.Герайлар,6-й мкрн</t>
  </si>
  <si>
    <t xml:space="preserve">Бахчисарай </t>
  </si>
  <si>
    <t xml:space="preserve">8 497,64 
</t>
  </si>
  <si>
    <t xml:space="preserve">1 211,04
</t>
  </si>
  <si>
    <t xml:space="preserve">1 379,65
</t>
  </si>
  <si>
    <t>Перечень автомобильных дорог планируемых к ремонту в 2019 году при наличии дополнительного финансировани из бюджета Республики Крым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</si>
</sst>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#,##0.00000_-;[Red]\-#,##0.00000_-;_-\ &quot;-&quot;??_-;_-@_-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NewRomanPSMT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2"/>
      <color indexed="8"/>
      <name val="TimesNewRomanPSMT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rgb="FF000000"/>
      <name val="TimesNewRomanPSMT"/>
      <charset val="204"/>
    </font>
    <font>
      <b/>
      <sz val="12"/>
      <color theme="8" tint="-0.249977111117893"/>
      <name val="Times New Roman"/>
      <family val="1"/>
      <charset val="204"/>
    </font>
    <font>
      <b/>
      <sz val="12"/>
      <color indexed="49"/>
      <name val="Times New Roman"/>
      <family val="1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164" fontId="8" fillId="0" borderId="0" applyFont="0" applyFill="0" applyBorder="0" applyAlignment="0" applyProtection="0"/>
    <xf numFmtId="0" fontId="11" fillId="0" borderId="0"/>
    <xf numFmtId="0" fontId="12" fillId="0" borderId="0"/>
    <xf numFmtId="0" fontId="1" fillId="0" borderId="0"/>
    <xf numFmtId="0" fontId="8" fillId="0" borderId="0"/>
    <xf numFmtId="0" fontId="19" fillId="0" borderId="0"/>
  </cellStyleXfs>
  <cellXfs count="290">
    <xf numFmtId="0" fontId="0" fillId="0" borderId="0" xfId="0"/>
    <xf numFmtId="0" fontId="4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2" borderId="12" xfId="3" applyFont="1" applyFill="1" applyBorder="1" applyAlignment="1">
      <alignment horizontal="left" vertical="center" wrapText="1" shrinkToFit="1"/>
    </xf>
    <xf numFmtId="0" fontId="13" fillId="2" borderId="12" xfId="4" applyFont="1" applyFill="1" applyBorder="1" applyAlignment="1" applyProtection="1">
      <alignment horizontal="center" vertical="center" wrapText="1" shrinkToFit="1"/>
      <protection hidden="1"/>
    </xf>
    <xf numFmtId="0" fontId="5" fillId="2" borderId="1" xfId="3" applyFont="1" applyFill="1" applyBorder="1" applyAlignment="1">
      <alignment horizontal="left" vertical="center" wrapText="1" shrinkToFit="1"/>
    </xf>
    <xf numFmtId="0" fontId="13" fillId="2" borderId="1" xfId="4" applyFont="1" applyFill="1" applyBorder="1" applyAlignment="1" applyProtection="1">
      <alignment horizontal="center" vertical="center" wrapText="1" shrinkToFit="1"/>
      <protection hidden="1"/>
    </xf>
    <xf numFmtId="0" fontId="5" fillId="2" borderId="13" xfId="3" applyFont="1" applyFill="1" applyBorder="1" applyAlignment="1">
      <alignment horizontal="left" vertical="center" wrapText="1" shrinkToFit="1"/>
    </xf>
    <xf numFmtId="0" fontId="13" fillId="2" borderId="13" xfId="4" applyFont="1" applyFill="1" applyBorder="1" applyAlignment="1" applyProtection="1">
      <alignment horizontal="center" vertical="center" wrapText="1" shrinkToFit="1"/>
      <protection hidden="1"/>
    </xf>
    <xf numFmtId="0" fontId="5" fillId="2" borderId="14" xfId="3" applyFont="1" applyFill="1" applyBorder="1" applyAlignment="1">
      <alignment horizontal="left" vertical="center" wrapText="1" shrinkToFit="1"/>
    </xf>
    <xf numFmtId="0" fontId="13" fillId="2" borderId="14" xfId="4" applyFont="1" applyFill="1" applyBorder="1" applyAlignment="1" applyProtection="1">
      <alignment horizontal="center" vertical="center" wrapText="1" shrinkToFit="1"/>
      <protection hidden="1"/>
    </xf>
    <xf numFmtId="0" fontId="5" fillId="2" borderId="14" xfId="3" applyFont="1" applyFill="1" applyBorder="1" applyAlignment="1">
      <alignment vertical="center" wrapText="1" shrinkToFit="1"/>
    </xf>
    <xf numFmtId="2" fontId="5" fillId="2" borderId="14" xfId="3" applyNumberFormat="1" applyFont="1" applyFill="1" applyBorder="1" applyAlignment="1">
      <alignment horizontal="center" vertical="center" wrapText="1" shrinkToFit="1"/>
    </xf>
    <xf numFmtId="0" fontId="13" fillId="2" borderId="14" xfId="3" applyFont="1" applyFill="1" applyBorder="1" applyAlignment="1">
      <alignment horizontal="left" vertical="top" wrapText="1" shrinkToFit="1"/>
    </xf>
    <xf numFmtId="2" fontId="13" fillId="2" borderId="14" xfId="3" applyNumberFormat="1" applyFont="1" applyFill="1" applyBorder="1" applyAlignment="1">
      <alignment horizontal="center" vertical="center" wrapText="1" shrinkToFit="1"/>
    </xf>
    <xf numFmtId="0" fontId="14" fillId="2" borderId="14" xfId="3" applyFont="1" applyFill="1" applyBorder="1" applyAlignment="1">
      <alignment horizontal="left" wrapText="1" shrinkToFit="1"/>
    </xf>
    <xf numFmtId="0" fontId="5" fillId="2" borderId="14" xfId="3" applyFont="1" applyFill="1" applyBorder="1" applyAlignment="1">
      <alignment horizontal="left" vertical="top" wrapText="1" shrinkToFit="1"/>
    </xf>
    <xf numFmtId="0" fontId="5" fillId="2" borderId="14" xfId="3" applyFont="1" applyFill="1" applyBorder="1" applyAlignment="1">
      <alignment horizontal="left" wrapText="1" shrinkToFit="1"/>
    </xf>
    <xf numFmtId="0" fontId="5" fillId="2" borderId="14" xfId="3" applyFont="1" applyFill="1" applyBorder="1" applyAlignment="1">
      <alignment wrapText="1" shrinkToFit="1"/>
    </xf>
    <xf numFmtId="0" fontId="5" fillId="2" borderId="1" xfId="2" applyNumberFormat="1" applyFont="1" applyFill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wrapText="1"/>
    </xf>
    <xf numFmtId="0" fontId="5" fillId="2" borderId="1" xfId="1" applyFont="1" applyFill="1" applyBorder="1" applyAlignment="1">
      <alignment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/>
    </xf>
    <xf numFmtId="0" fontId="5" fillId="2" borderId="1" xfId="2" applyNumberFormat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center" vertical="center" wrapText="1"/>
    </xf>
    <xf numFmtId="4" fontId="9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/>
    <xf numFmtId="0" fontId="10" fillId="2" borderId="1" xfId="1" applyFont="1" applyFill="1" applyBorder="1" applyAlignment="1">
      <alignment vertical="top" wrapText="1"/>
    </xf>
    <xf numFmtId="0" fontId="5" fillId="2" borderId="1" xfId="2" applyNumberFormat="1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left" vertical="center" wrapText="1" shrinkToFit="1"/>
    </xf>
    <xf numFmtId="0" fontId="5" fillId="2" borderId="6" xfId="2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left" vertical="center" wrapText="1"/>
    </xf>
    <xf numFmtId="0" fontId="7" fillId="2" borderId="1" xfId="2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20" fillId="2" borderId="1" xfId="1" applyNumberFormat="1" applyFont="1" applyFill="1" applyBorder="1" applyAlignment="1">
      <alignment horizontal="center" vertical="center" wrapText="1"/>
    </xf>
    <xf numFmtId="0" fontId="20" fillId="2" borderId="1" xfId="1" applyNumberFormat="1" applyFont="1" applyFill="1" applyBorder="1" applyAlignment="1">
      <alignment horizontal="left" vertical="center" wrapText="1"/>
    </xf>
    <xf numFmtId="0" fontId="20" fillId="2" borderId="1" xfId="2" applyNumberFormat="1" applyFont="1" applyFill="1" applyBorder="1" applyAlignment="1">
      <alignment horizontal="center" vertical="center" wrapText="1"/>
    </xf>
    <xf numFmtId="0" fontId="21" fillId="2" borderId="1" xfId="2" applyNumberFormat="1" applyFont="1" applyFill="1" applyBorder="1" applyAlignment="1">
      <alignment horizontal="center" vertical="center" wrapText="1"/>
    </xf>
    <xf numFmtId="0" fontId="22" fillId="2" borderId="0" xfId="1" applyFont="1" applyFill="1" applyAlignment="1">
      <alignment horizontal="center" vertical="center" wrapText="1"/>
    </xf>
    <xf numFmtId="165" fontId="22" fillId="2" borderId="0" xfId="2" applyNumberFormat="1" applyFont="1" applyFill="1" applyBorder="1" applyAlignment="1">
      <alignment horizontal="center" vertical="center" wrapText="1"/>
    </xf>
    <xf numFmtId="2" fontId="5" fillId="2" borderId="1" xfId="2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2" fontId="13" fillId="2" borderId="12" xfId="3" applyNumberFormat="1" applyFont="1" applyFill="1" applyBorder="1" applyAlignment="1">
      <alignment horizontal="center" vertical="center" wrapText="1" shrinkToFit="1"/>
    </xf>
    <xf numFmtId="2" fontId="13" fillId="2" borderId="1" xfId="3" applyNumberFormat="1" applyFont="1" applyFill="1" applyBorder="1" applyAlignment="1">
      <alignment horizontal="center" vertical="center" wrapText="1" shrinkToFit="1"/>
    </xf>
    <xf numFmtId="2" fontId="13" fillId="2" borderId="13" xfId="3" applyNumberFormat="1" applyFont="1" applyFill="1" applyBorder="1" applyAlignment="1">
      <alignment horizontal="center" vertical="center" wrapText="1" shrinkToFit="1"/>
    </xf>
    <xf numFmtId="2" fontId="5" fillId="2" borderId="12" xfId="3" applyNumberFormat="1" applyFont="1" applyFill="1" applyBorder="1" applyAlignment="1">
      <alignment horizontal="center" vertical="center" wrapText="1" shrinkToFit="1"/>
    </xf>
    <xf numFmtId="2" fontId="5" fillId="2" borderId="13" xfId="3" applyNumberFormat="1" applyFont="1" applyFill="1" applyBorder="1" applyAlignment="1">
      <alignment horizontal="center" vertical="center" wrapText="1" shrinkToFit="1"/>
    </xf>
    <xf numFmtId="2" fontId="5" fillId="2" borderId="1" xfId="3" applyNumberFormat="1" applyFont="1" applyFill="1" applyBorder="1" applyAlignment="1">
      <alignment horizontal="center" vertical="center" wrapText="1" shrinkToFit="1"/>
    </xf>
    <xf numFmtId="0" fontId="5" fillId="2" borderId="2" xfId="2" applyNumberFormat="1" applyFont="1" applyFill="1" applyBorder="1" applyAlignment="1">
      <alignment horizontal="center" vertical="center" wrapText="1"/>
    </xf>
    <xf numFmtId="0" fontId="5" fillId="2" borderId="3" xfId="2" applyNumberFormat="1" applyFont="1" applyFill="1" applyBorder="1" applyAlignment="1">
      <alignment horizontal="center" vertical="center" wrapText="1"/>
    </xf>
    <xf numFmtId="0" fontId="5" fillId="2" borderId="26" xfId="3" applyFont="1" applyFill="1" applyBorder="1" applyAlignment="1">
      <alignment wrapText="1" shrinkToFit="1"/>
    </xf>
    <xf numFmtId="0" fontId="5" fillId="2" borderId="5" xfId="3" applyFont="1" applyFill="1" applyBorder="1" applyAlignment="1">
      <alignment wrapText="1" shrinkToFit="1"/>
    </xf>
    <xf numFmtId="0" fontId="5" fillId="2" borderId="27" xfId="3" applyFont="1" applyFill="1" applyBorder="1" applyAlignment="1">
      <alignment wrapText="1" shrinkToFit="1"/>
    </xf>
    <xf numFmtId="0" fontId="13" fillId="2" borderId="23" xfId="4" applyFont="1" applyFill="1" applyBorder="1" applyAlignment="1" applyProtection="1">
      <alignment vertical="center" wrapText="1" shrinkToFit="1"/>
      <protection hidden="1"/>
    </xf>
    <xf numFmtId="0" fontId="13" fillId="2" borderId="24" xfId="4" applyFont="1" applyFill="1" applyBorder="1" applyAlignment="1" applyProtection="1">
      <alignment vertical="center" wrapText="1" shrinkToFit="1"/>
      <protection hidden="1"/>
    </xf>
    <xf numFmtId="0" fontId="13" fillId="2" borderId="9" xfId="4" applyFont="1" applyFill="1" applyBorder="1" applyAlignment="1" applyProtection="1">
      <alignment vertical="center" wrapText="1" shrinkToFit="1"/>
      <protection hidden="1"/>
    </xf>
    <xf numFmtId="0" fontId="13" fillId="2" borderId="25" xfId="4" applyFont="1" applyFill="1" applyBorder="1" applyAlignment="1" applyProtection="1">
      <alignment vertical="center" wrapText="1" shrinkToFit="1"/>
      <protection hidden="1"/>
    </xf>
    <xf numFmtId="0" fontId="5" fillId="2" borderId="23" xfId="4" applyFont="1" applyFill="1" applyBorder="1" applyAlignment="1" applyProtection="1">
      <alignment vertical="center" wrapText="1" shrinkToFit="1"/>
      <protection hidden="1"/>
    </xf>
    <xf numFmtId="0" fontId="20" fillId="3" borderId="28" xfId="1" applyNumberFormat="1" applyFont="1" applyFill="1" applyBorder="1" applyAlignment="1">
      <alignment vertical="center" wrapText="1"/>
    </xf>
    <xf numFmtId="0" fontId="5" fillId="3" borderId="2" xfId="2" applyNumberFormat="1" applyFont="1" applyFill="1" applyBorder="1" applyAlignment="1">
      <alignment horizontal="center" vertical="center" wrapText="1"/>
    </xf>
    <xf numFmtId="2" fontId="4" fillId="0" borderId="0" xfId="1" applyNumberFormat="1" applyFont="1" applyAlignment="1">
      <alignment horizontal="center" vertical="center" wrapText="1"/>
    </xf>
    <xf numFmtId="2" fontId="20" fillId="2" borderId="1" xfId="2" applyNumberFormat="1" applyFont="1" applyFill="1" applyBorder="1" applyAlignment="1">
      <alignment horizontal="center" vertical="center" wrapText="1"/>
    </xf>
    <xf numFmtId="2" fontId="21" fillId="2" borderId="1" xfId="2" applyNumberFormat="1" applyFont="1" applyFill="1" applyBorder="1" applyAlignment="1">
      <alignment horizontal="center" vertical="center" wrapText="1"/>
    </xf>
    <xf numFmtId="2" fontId="20" fillId="3" borderId="28" xfId="1" applyNumberFormat="1" applyFont="1" applyFill="1" applyBorder="1" applyAlignment="1">
      <alignment vertical="center" wrapText="1"/>
    </xf>
    <xf numFmtId="2" fontId="20" fillId="3" borderId="6" xfId="1" applyNumberFormat="1" applyFont="1" applyFill="1" applyBorder="1" applyAlignment="1">
      <alignment vertical="center" wrapText="1"/>
    </xf>
    <xf numFmtId="2" fontId="7" fillId="3" borderId="2" xfId="2" applyNumberFormat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 wrapText="1"/>
    </xf>
    <xf numFmtId="2" fontId="5" fillId="2" borderId="1" xfId="6" applyNumberFormat="1" applyFont="1" applyFill="1" applyBorder="1" applyAlignment="1">
      <alignment horizontal="center" vertical="center"/>
    </xf>
    <xf numFmtId="2" fontId="16" fillId="2" borderId="1" xfId="1" applyNumberFormat="1" applyFont="1" applyFill="1" applyBorder="1" applyAlignment="1">
      <alignment horizontal="center" vertical="center"/>
    </xf>
    <xf numFmtId="2" fontId="18" fillId="2" borderId="1" xfId="1" applyNumberFormat="1" applyFont="1" applyFill="1" applyBorder="1" applyAlignment="1">
      <alignment horizontal="center" vertical="center" wrapText="1"/>
    </xf>
    <xf numFmtId="2" fontId="13" fillId="2" borderId="14" xfId="4" applyNumberFormat="1" applyFont="1" applyFill="1" applyBorder="1" applyAlignment="1">
      <alignment horizontal="center" vertical="center" wrapText="1" shrinkToFit="1"/>
    </xf>
    <xf numFmtId="2" fontId="7" fillId="2" borderId="1" xfId="2" applyNumberFormat="1" applyFont="1" applyFill="1" applyBorder="1" applyAlignment="1">
      <alignment horizontal="center" vertical="center" wrapText="1"/>
    </xf>
    <xf numFmtId="0" fontId="20" fillId="3" borderId="0" xfId="1" applyFont="1" applyFill="1" applyAlignment="1">
      <alignment horizontal="center" vertical="center" wrapText="1"/>
    </xf>
    <xf numFmtId="165" fontId="20" fillId="3" borderId="0" xfId="2" applyNumberFormat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5" fillId="3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0" fontId="24" fillId="2" borderId="0" xfId="1" applyFont="1" applyFill="1" applyAlignment="1">
      <alignment horizontal="center" vertical="center" wrapText="1"/>
    </xf>
    <xf numFmtId="165" fontId="7" fillId="2" borderId="0" xfId="2" applyNumberFormat="1" applyFont="1" applyFill="1" applyBorder="1" applyAlignment="1">
      <alignment horizontal="center" vertical="center" wrapText="1"/>
    </xf>
    <xf numFmtId="2" fontId="5" fillId="2" borderId="16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wrapText="1"/>
    </xf>
    <xf numFmtId="0" fontId="5" fillId="2" borderId="4" xfId="1" applyFont="1" applyFill="1" applyBorder="1" applyAlignment="1">
      <alignment horizontal="left" vertical="center" wrapText="1" indent="1"/>
    </xf>
    <xf numFmtId="0" fontId="5" fillId="2" borderId="1" xfId="1" applyFont="1" applyFill="1" applyBorder="1" applyAlignment="1">
      <alignment horizontal="left" vertical="center" wrapText="1" indent="1"/>
    </xf>
    <xf numFmtId="2" fontId="5" fillId="2" borderId="0" xfId="1" applyNumberFormat="1" applyFont="1" applyFill="1" applyAlignment="1">
      <alignment vertical="center"/>
    </xf>
    <xf numFmtId="2" fontId="5" fillId="2" borderId="1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horizontal="left" vertical="center" wrapText="1" indent="1"/>
    </xf>
    <xf numFmtId="0" fontId="5" fillId="2" borderId="0" xfId="1" applyFont="1" applyFill="1" applyAlignment="1">
      <alignment horizontal="left" vertical="center" wrapText="1" indent="1"/>
    </xf>
    <xf numFmtId="0" fontId="9" fillId="2" borderId="1" xfId="1" applyFont="1" applyFill="1" applyBorder="1" applyAlignment="1">
      <alignment vertical="top"/>
    </xf>
    <xf numFmtId="0" fontId="5" fillId="2" borderId="5" xfId="2" applyNumberFormat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top"/>
    </xf>
    <xf numFmtId="0" fontId="5" fillId="2" borderId="1" xfId="1" applyFont="1" applyFill="1" applyBorder="1" applyAlignment="1">
      <alignment horizontal="center" vertical="center" wrapText="1" shrinkToFit="1"/>
    </xf>
    <xf numFmtId="0" fontId="9" fillId="2" borderId="1" xfId="1" applyFont="1" applyFill="1" applyBorder="1" applyAlignment="1">
      <alignment vertical="top" wrapText="1"/>
    </xf>
    <xf numFmtId="2" fontId="7" fillId="2" borderId="1" xfId="1" applyNumberFormat="1" applyFont="1" applyFill="1" applyBorder="1" applyAlignment="1">
      <alignment horizontal="center" vertical="center" wrapText="1"/>
    </xf>
    <xf numFmtId="2" fontId="5" fillId="2" borderId="0" xfId="1" applyNumberFormat="1" applyFont="1" applyFill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left" vertical="top" wrapText="1"/>
    </xf>
    <xf numFmtId="2" fontId="5" fillId="2" borderId="2" xfId="2" applyNumberFormat="1" applyFont="1" applyFill="1" applyBorder="1" applyAlignment="1">
      <alignment horizontal="center" vertical="center" wrapText="1"/>
    </xf>
    <xf numFmtId="0" fontId="25" fillId="2" borderId="0" xfId="1" applyFont="1" applyFill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top" wrapText="1"/>
    </xf>
    <xf numFmtId="0" fontId="13" fillId="2" borderId="1" xfId="1" applyFont="1" applyFill="1" applyBorder="1" applyAlignment="1">
      <alignment horizontal="center" vertical="center" wrapText="1"/>
    </xf>
    <xf numFmtId="2" fontId="13" fillId="2" borderId="1" xfId="1" applyNumberFormat="1" applyFont="1" applyFill="1" applyBorder="1" applyAlignment="1">
      <alignment horizontal="center" vertical="center" wrapText="1"/>
    </xf>
    <xf numFmtId="2" fontId="13" fillId="2" borderId="5" xfId="1" applyNumberFormat="1" applyFont="1" applyFill="1" applyBorder="1" applyAlignment="1">
      <alignment horizontal="center" vertical="center"/>
    </xf>
    <xf numFmtId="0" fontId="5" fillId="2" borderId="0" xfId="1" applyFont="1" applyFill="1" applyAlignment="1">
      <alignment horizontal="left" vertical="top" wrapText="1"/>
    </xf>
    <xf numFmtId="0" fontId="13" fillId="2" borderId="1" xfId="1" applyFont="1" applyFill="1" applyBorder="1" applyAlignment="1">
      <alignment horizontal="left" vertical="center" wrapText="1"/>
    </xf>
    <xf numFmtId="2" fontId="5" fillId="2" borderId="5" xfId="1" applyNumberFormat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left" vertical="top" wrapText="1"/>
    </xf>
    <xf numFmtId="2" fontId="5" fillId="2" borderId="5" xfId="2" applyNumberFormat="1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top" wrapText="1"/>
    </xf>
    <xf numFmtId="0" fontId="5" fillId="2" borderId="2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 wrapText="1"/>
    </xf>
    <xf numFmtId="2" fontId="5" fillId="2" borderId="7" xfId="1" applyNumberFormat="1" applyFont="1" applyFill="1" applyBorder="1" applyAlignment="1">
      <alignment horizontal="center"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left" vertical="top" wrapText="1"/>
    </xf>
    <xf numFmtId="0" fontId="5" fillId="2" borderId="3" xfId="1" applyFont="1" applyFill="1" applyBorder="1" applyAlignment="1">
      <alignment horizontal="center" vertical="center" wrapText="1"/>
    </xf>
    <xf numFmtId="2" fontId="5" fillId="2" borderId="3" xfId="2" applyNumberFormat="1" applyFont="1" applyFill="1" applyBorder="1" applyAlignment="1">
      <alignment horizontal="center" vertical="center" wrapText="1"/>
    </xf>
    <xf numFmtId="2" fontId="5" fillId="2" borderId="10" xfId="2" applyNumberFormat="1" applyFont="1" applyFill="1" applyBorder="1" applyAlignment="1">
      <alignment horizontal="center" vertical="center" wrapText="1"/>
    </xf>
    <xf numFmtId="2" fontId="5" fillId="2" borderId="15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top" wrapText="1"/>
    </xf>
    <xf numFmtId="0" fontId="13" fillId="2" borderId="1" xfId="1" applyNumberFormat="1" applyFont="1" applyFill="1" applyBorder="1" applyAlignment="1">
      <alignment horizontal="center" vertical="center" wrapText="1"/>
    </xf>
    <xf numFmtId="0" fontId="13" fillId="2" borderId="1" xfId="2" applyNumberFormat="1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center" vertical="center" wrapText="1"/>
    </xf>
    <xf numFmtId="2" fontId="13" fillId="2" borderId="1" xfId="2" applyNumberFormat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26" fillId="2" borderId="0" xfId="3" applyFont="1" applyFill="1" applyAlignment="1">
      <alignment wrapText="1" shrinkToFit="1"/>
    </xf>
    <xf numFmtId="2" fontId="26" fillId="2" borderId="0" xfId="3" applyNumberFormat="1" applyFont="1" applyFill="1" applyAlignment="1">
      <alignment wrapText="1" shrinkToFit="1"/>
    </xf>
    <xf numFmtId="0" fontId="5" fillId="2" borderId="23" xfId="3" applyFont="1" applyFill="1" applyBorder="1" applyAlignment="1">
      <alignment vertical="center" wrapText="1" shrinkToFit="1"/>
    </xf>
    <xf numFmtId="0" fontId="26" fillId="2" borderId="1" xfId="3" applyFont="1" applyFill="1" applyBorder="1" applyAlignment="1">
      <alignment wrapText="1" shrinkToFit="1"/>
    </xf>
    <xf numFmtId="2" fontId="26" fillId="2" borderId="1" xfId="3" applyNumberFormat="1" applyFont="1" applyFill="1" applyBorder="1" applyAlignment="1">
      <alignment wrapText="1" shrinkToFit="1"/>
    </xf>
    <xf numFmtId="0" fontId="26" fillId="2" borderId="0" xfId="3" applyFont="1" applyFill="1" applyBorder="1" applyAlignment="1">
      <alignment wrapText="1" shrinkToFi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left" vertical="center" wrapText="1"/>
    </xf>
    <xf numFmtId="2" fontId="5" fillId="2" borderId="1" xfId="1" applyNumberFormat="1" applyFont="1" applyFill="1" applyBorder="1" applyAlignment="1" applyProtection="1">
      <alignment horizontal="center" vertical="center" wrapText="1"/>
    </xf>
    <xf numFmtId="2" fontId="13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wrapText="1"/>
    </xf>
    <xf numFmtId="0" fontId="5" fillId="2" borderId="1" xfId="1" applyNumberFormat="1" applyFont="1" applyFill="1" applyBorder="1" applyAlignment="1" applyProtection="1">
      <alignment horizontal="center" vertical="center"/>
    </xf>
    <xf numFmtId="0" fontId="27" fillId="2" borderId="1" xfId="1" applyNumberFormat="1" applyFont="1" applyFill="1" applyBorder="1" applyAlignment="1" applyProtection="1">
      <alignment horizontal="center" vertical="center" wrapText="1"/>
    </xf>
    <xf numFmtId="0" fontId="13" fillId="2" borderId="1" xfId="1" applyFont="1" applyFill="1" applyBorder="1" applyAlignment="1">
      <alignment horizontal="left" wrapText="1"/>
    </xf>
    <xf numFmtId="2" fontId="5" fillId="2" borderId="2" xfId="1" applyNumberFormat="1" applyFont="1" applyFill="1" applyBorder="1" applyAlignment="1" applyProtection="1">
      <alignment horizontal="center" vertical="center" wrapText="1"/>
    </xf>
    <xf numFmtId="0" fontId="5" fillId="2" borderId="5" xfId="1" applyNumberFormat="1" applyFont="1" applyFill="1" applyBorder="1" applyAlignment="1" applyProtection="1">
      <alignment horizontal="center" vertical="center" wrapText="1"/>
    </xf>
    <xf numFmtId="0" fontId="9" fillId="2" borderId="1" xfId="1" applyFont="1" applyFill="1" applyBorder="1" applyAlignment="1">
      <alignment wrapText="1"/>
    </xf>
    <xf numFmtId="0" fontId="9" fillId="2" borderId="1" xfId="1" applyNumberFormat="1" applyFont="1" applyFill="1" applyBorder="1" applyAlignment="1">
      <alignment wrapText="1"/>
    </xf>
    <xf numFmtId="2" fontId="9" fillId="2" borderId="1" xfId="1" applyNumberFormat="1" applyFont="1" applyFill="1" applyBorder="1" applyAlignment="1"/>
    <xf numFmtId="0" fontId="5" fillId="2" borderId="0" xfId="1" applyFont="1" applyFill="1" applyAlignment="1">
      <alignment vertical="center" wrapText="1"/>
    </xf>
    <xf numFmtId="2" fontId="27" fillId="2" borderId="1" xfId="1" applyNumberFormat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2" fontId="27" fillId="2" borderId="0" xfId="1" applyNumberFormat="1" applyFont="1" applyFill="1" applyAlignment="1">
      <alignment horizontal="center" vertical="center"/>
    </xf>
    <xf numFmtId="0" fontId="5" fillId="2" borderId="6" xfId="2" applyNumberFormat="1" applyFont="1" applyFill="1" applyBorder="1" applyAlignment="1">
      <alignment vertical="center" wrapText="1"/>
    </xf>
    <xf numFmtId="0" fontId="27" fillId="2" borderId="0" xfId="1" applyFont="1" applyFill="1"/>
    <xf numFmtId="0" fontId="9" fillId="2" borderId="1" xfId="1" applyFont="1" applyFill="1" applyBorder="1" applyAlignment="1">
      <alignment horizontal="left" vertical="top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wrapText="1"/>
    </xf>
    <xf numFmtId="0" fontId="5" fillId="2" borderId="18" xfId="1" applyFont="1" applyFill="1" applyBorder="1" applyAlignment="1">
      <alignment horizontal="center" vertical="center" wrapText="1"/>
    </xf>
    <xf numFmtId="0" fontId="5" fillId="2" borderId="5" xfId="2" applyNumberFormat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/>
    </xf>
    <xf numFmtId="0" fontId="9" fillId="2" borderId="1" xfId="5" applyFont="1" applyFill="1" applyBorder="1"/>
    <xf numFmtId="0" fontId="9" fillId="2" borderId="1" xfId="5" applyFont="1" applyFill="1" applyBorder="1" applyAlignment="1">
      <alignment wrapText="1"/>
    </xf>
    <xf numFmtId="2" fontId="9" fillId="2" borderId="1" xfId="5" applyNumberFormat="1" applyFont="1" applyFill="1" applyBorder="1"/>
    <xf numFmtId="0" fontId="28" fillId="2" borderId="0" xfId="5" applyFont="1" applyFill="1"/>
    <xf numFmtId="0" fontId="9" fillId="2" borderId="1" xfId="5" applyFont="1" applyFill="1" applyBorder="1" applyAlignment="1">
      <alignment horizontal="left"/>
    </xf>
    <xf numFmtId="0" fontId="28" fillId="2" borderId="1" xfId="5" applyFont="1" applyFill="1" applyBorder="1"/>
    <xf numFmtId="0" fontId="17" fillId="2" borderId="1" xfId="5" applyFont="1" applyFill="1" applyBorder="1" applyAlignment="1">
      <alignment wrapText="1"/>
    </xf>
    <xf numFmtId="0" fontId="28" fillId="2" borderId="1" xfId="5" applyFont="1" applyFill="1" applyBorder="1" applyAlignment="1">
      <alignment horizontal="center"/>
    </xf>
    <xf numFmtId="2" fontId="28" fillId="2" borderId="1" xfId="5" applyNumberFormat="1" applyFont="1" applyFill="1" applyBorder="1"/>
    <xf numFmtId="2" fontId="17" fillId="2" borderId="1" xfId="5" applyNumberFormat="1" applyFont="1" applyFill="1" applyBorder="1"/>
    <xf numFmtId="0" fontId="29" fillId="2" borderId="0" xfId="7" applyFont="1" applyFill="1"/>
    <xf numFmtId="0" fontId="17" fillId="2" borderId="1" xfId="7" applyFont="1" applyFill="1" applyBorder="1" applyAlignment="1">
      <alignment wrapText="1"/>
    </xf>
    <xf numFmtId="0" fontId="17" fillId="2" borderId="1" xfId="7" applyFont="1" applyFill="1" applyBorder="1" applyAlignment="1">
      <alignment horizontal="center" vertical="center"/>
    </xf>
    <xf numFmtId="0" fontId="17" fillId="2" borderId="1" xfId="7" applyFont="1" applyFill="1" applyBorder="1" applyAlignment="1">
      <alignment horizontal="center" vertical="center" wrapText="1"/>
    </xf>
    <xf numFmtId="2" fontId="17" fillId="2" borderId="1" xfId="7" applyNumberFormat="1" applyFont="1" applyFill="1" applyBorder="1" applyAlignment="1">
      <alignment horizontal="center" vertical="center" wrapText="1"/>
    </xf>
    <xf numFmtId="2" fontId="17" fillId="2" borderId="1" xfId="7" applyNumberFormat="1" applyFont="1" applyFill="1" applyBorder="1" applyAlignment="1">
      <alignment horizontal="center" vertical="center"/>
    </xf>
    <xf numFmtId="2" fontId="17" fillId="2" borderId="11" xfId="7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wrapText="1"/>
    </xf>
    <xf numFmtId="0" fontId="13" fillId="2" borderId="1" xfId="1" applyFont="1" applyFill="1" applyBorder="1" applyAlignment="1">
      <alignment vertical="top" wrapText="1"/>
    </xf>
    <xf numFmtId="0" fontId="5" fillId="2" borderId="6" xfId="1" applyFont="1" applyFill="1" applyBorder="1" applyAlignment="1">
      <alignment vertical="center" wrapText="1"/>
    </xf>
    <xf numFmtId="2" fontId="5" fillId="2" borderId="16" xfId="1" applyNumberFormat="1" applyFont="1" applyFill="1" applyBorder="1" applyAlignment="1">
      <alignment horizontal="center" vertical="center"/>
    </xf>
    <xf numFmtId="0" fontId="7" fillId="3" borderId="0" xfId="1" applyFont="1" applyFill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 wrapText="1"/>
    </xf>
    <xf numFmtId="2" fontId="7" fillId="3" borderId="0" xfId="1" applyNumberFormat="1" applyFont="1" applyFill="1" applyAlignment="1">
      <alignment horizontal="center" vertical="center" wrapText="1"/>
    </xf>
    <xf numFmtId="0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2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2" fontId="7" fillId="3" borderId="1" xfId="1" applyNumberFormat="1" applyFont="1" applyFill="1" applyBorder="1" applyAlignment="1">
      <alignment horizontal="center"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0" fontId="7" fillId="3" borderId="1" xfId="1" applyNumberFormat="1" applyFont="1" applyFill="1" applyBorder="1" applyAlignment="1">
      <alignment horizontal="left" vertical="center" wrapText="1"/>
    </xf>
    <xf numFmtId="0" fontId="5" fillId="3" borderId="1" xfId="2" applyNumberFormat="1" applyFont="1" applyFill="1" applyBorder="1" applyAlignment="1">
      <alignment horizontal="center" vertical="center" wrapText="1"/>
    </xf>
    <xf numFmtId="2" fontId="7" fillId="3" borderId="1" xfId="2" applyNumberFormat="1" applyFont="1" applyFill="1" applyBorder="1" applyAlignment="1">
      <alignment horizontal="center" vertical="center" wrapText="1"/>
    </xf>
    <xf numFmtId="2" fontId="7" fillId="3" borderId="6" xfId="1" applyNumberFormat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center" vertical="center" wrapText="1"/>
    </xf>
    <xf numFmtId="2" fontId="7" fillId="3" borderId="0" xfId="1" applyNumberFormat="1" applyFont="1" applyFill="1" applyBorder="1" applyAlignment="1">
      <alignment horizontal="center" vertical="center" wrapText="1"/>
    </xf>
    <xf numFmtId="0" fontId="7" fillId="3" borderId="28" xfId="1" applyFont="1" applyFill="1" applyBorder="1" applyAlignment="1">
      <alignment horizontal="center" vertical="center" wrapText="1"/>
    </xf>
    <xf numFmtId="2" fontId="5" fillId="2" borderId="3" xfId="6" applyNumberFormat="1" applyFont="1" applyFill="1" applyBorder="1" applyAlignment="1">
      <alignment horizontal="center"/>
    </xf>
    <xf numFmtId="2" fontId="7" fillId="2" borderId="3" xfId="1" applyNumberFormat="1" applyFont="1" applyFill="1" applyBorder="1" applyAlignment="1">
      <alignment horizontal="center" vertical="center"/>
    </xf>
    <xf numFmtId="0" fontId="5" fillId="2" borderId="29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0" fontId="5" fillId="2" borderId="2" xfId="2" applyNumberFormat="1" applyFont="1" applyFill="1" applyBorder="1" applyAlignment="1">
      <alignment horizontal="left" vertical="center" wrapText="1"/>
    </xf>
    <xf numFmtId="0" fontId="5" fillId="2" borderId="3" xfId="3" applyFont="1" applyFill="1" applyBorder="1" applyAlignment="1">
      <alignment horizontal="left" vertical="center" wrapText="1" shrinkToFit="1"/>
    </xf>
    <xf numFmtId="0" fontId="5" fillId="2" borderId="10" xfId="3" applyFont="1" applyFill="1" applyBorder="1" applyAlignment="1">
      <alignment wrapText="1" shrinkToFit="1"/>
    </xf>
    <xf numFmtId="0" fontId="13" fillId="2" borderId="3" xfId="4" applyFont="1" applyFill="1" applyBorder="1" applyAlignment="1" applyProtection="1">
      <alignment horizontal="center" vertical="center" wrapText="1" shrinkToFit="1"/>
      <protection hidden="1"/>
    </xf>
    <xf numFmtId="2" fontId="13" fillId="2" borderId="3" xfId="3" applyNumberFormat="1" applyFont="1" applyFill="1" applyBorder="1" applyAlignment="1">
      <alignment horizontal="center" vertical="center" wrapText="1" shrinkToFit="1"/>
    </xf>
    <xf numFmtId="2" fontId="7" fillId="3" borderId="30" xfId="1" applyNumberFormat="1" applyFont="1" applyFill="1" applyBorder="1" applyAlignment="1">
      <alignment horizontal="center" vertical="center" wrapText="1"/>
    </xf>
    <xf numFmtId="2" fontId="5" fillId="3" borderId="6" xfId="1" applyNumberFormat="1" applyFont="1" applyFill="1" applyBorder="1" applyAlignment="1">
      <alignment horizontal="center" vertical="center" wrapText="1"/>
    </xf>
    <xf numFmtId="0" fontId="5" fillId="3" borderId="28" xfId="1" applyFont="1" applyFill="1" applyBorder="1" applyAlignment="1">
      <alignment horizontal="center" vertical="center" wrapText="1"/>
    </xf>
    <xf numFmtId="0" fontId="5" fillId="2" borderId="31" xfId="1" applyFont="1" applyFill="1" applyBorder="1" applyAlignment="1">
      <alignment horizontal="center" vertical="center" wrapText="1"/>
    </xf>
    <xf numFmtId="0" fontId="29" fillId="2" borderId="1" xfId="7" applyFont="1" applyFill="1" applyBorder="1"/>
    <xf numFmtId="0" fontId="5" fillId="2" borderId="1" xfId="2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vertical="center" wrapText="1"/>
    </xf>
    <xf numFmtId="0" fontId="31" fillId="3" borderId="0" xfId="0" applyFont="1" applyFill="1"/>
    <xf numFmtId="0" fontId="31" fillId="0" borderId="1" xfId="0" applyFont="1" applyBorder="1"/>
    <xf numFmtId="0" fontId="31" fillId="0" borderId="0" xfId="0" applyFont="1"/>
    <xf numFmtId="0" fontId="31" fillId="0" borderId="1" xfId="0" applyFont="1" applyBorder="1" applyAlignment="1">
      <alignment vertical="top"/>
    </xf>
    <xf numFmtId="0" fontId="31" fillId="0" borderId="1" xfId="0" applyFont="1" applyBorder="1" applyAlignment="1">
      <alignment vertical="top" wrapText="1"/>
    </xf>
    <xf numFmtId="0" fontId="5" fillId="2" borderId="2" xfId="1" applyFont="1" applyFill="1" applyBorder="1" applyAlignment="1">
      <alignment horizontal="center" vertical="center" wrapText="1" shrinkToFit="1"/>
    </xf>
    <xf numFmtId="0" fontId="5" fillId="2" borderId="11" xfId="1" applyFont="1" applyFill="1" applyBorder="1" applyAlignment="1">
      <alignment horizontal="center" vertical="center" wrapText="1" shrinkToFit="1"/>
    </xf>
    <xf numFmtId="0" fontId="5" fillId="2" borderId="3" xfId="1" applyFont="1" applyFill="1" applyBorder="1" applyAlignment="1">
      <alignment horizontal="center" vertical="center" wrapText="1" shrinkToFit="1"/>
    </xf>
    <xf numFmtId="0" fontId="16" fillId="3" borderId="5" xfId="1" applyNumberFormat="1" applyFont="1" applyFill="1" applyBorder="1" applyAlignment="1">
      <alignment horizontal="center" vertical="top" wrapText="1"/>
    </xf>
    <xf numFmtId="0" fontId="16" fillId="3" borderId="28" xfId="1" applyNumberFormat="1" applyFont="1" applyFill="1" applyBorder="1" applyAlignment="1">
      <alignment horizontal="center" vertical="top" wrapText="1"/>
    </xf>
    <xf numFmtId="0" fontId="23" fillId="3" borderId="5" xfId="1" applyFont="1" applyFill="1" applyBorder="1" applyAlignment="1">
      <alignment horizontal="center" vertical="top" wrapText="1"/>
    </xf>
    <xf numFmtId="0" fontId="23" fillId="3" borderId="6" xfId="1" applyFont="1" applyFill="1" applyBorder="1" applyAlignment="1">
      <alignment horizontal="center" vertical="top" wrapText="1"/>
    </xf>
    <xf numFmtId="2" fontId="5" fillId="2" borderId="2" xfId="1" applyNumberFormat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wrapText="1"/>
    </xf>
    <xf numFmtId="0" fontId="9" fillId="2" borderId="21" xfId="1" applyFont="1" applyFill="1" applyBorder="1" applyAlignment="1">
      <alignment horizontal="center" vertical="center" wrapText="1"/>
    </xf>
    <xf numFmtId="0" fontId="9" fillId="2" borderId="22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5" fillId="2" borderId="7" xfId="2" applyNumberFormat="1" applyFont="1" applyFill="1" applyBorder="1" applyAlignment="1">
      <alignment horizontal="center" vertical="center" wrapText="1"/>
    </xf>
    <xf numFmtId="0" fontId="5" fillId="2" borderId="10" xfId="2" applyNumberFormat="1" applyFont="1" applyFill="1" applyBorder="1" applyAlignment="1">
      <alignment horizontal="center" vertical="center" wrapText="1"/>
    </xf>
    <xf numFmtId="0" fontId="5" fillId="2" borderId="2" xfId="2" applyNumberFormat="1" applyFont="1" applyFill="1" applyBorder="1" applyAlignment="1">
      <alignment horizontal="center" vertical="center" wrapText="1"/>
    </xf>
    <xf numFmtId="0" fontId="5" fillId="2" borderId="3" xfId="2" applyNumberFormat="1" applyFont="1" applyFill="1" applyBorder="1" applyAlignment="1">
      <alignment horizontal="center" vertical="center" wrapText="1"/>
    </xf>
    <xf numFmtId="2" fontId="5" fillId="2" borderId="2" xfId="2" applyNumberFormat="1" applyFont="1" applyFill="1" applyBorder="1" applyAlignment="1">
      <alignment horizontal="center" vertical="center" wrapText="1"/>
    </xf>
    <xf numFmtId="2" fontId="5" fillId="2" borderId="3" xfId="2" applyNumberFormat="1" applyFont="1" applyFill="1" applyBorder="1" applyAlignment="1">
      <alignment horizontal="center" vertical="center" wrapText="1"/>
    </xf>
    <xf numFmtId="0" fontId="5" fillId="2" borderId="17" xfId="1" applyNumberFormat="1" applyFont="1" applyFill="1" applyBorder="1" applyAlignment="1">
      <alignment horizontal="center" vertical="center" wrapText="1"/>
    </xf>
    <xf numFmtId="0" fontId="5" fillId="2" borderId="15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5" xfId="2" applyNumberFormat="1" applyFont="1" applyFill="1" applyBorder="1" applyAlignment="1">
      <alignment horizontal="center" vertical="center" wrapText="1"/>
    </xf>
    <xf numFmtId="0" fontId="5" fillId="2" borderId="6" xfId="2" applyNumberFormat="1" applyFont="1" applyFill="1" applyBorder="1" applyAlignment="1">
      <alignment horizontal="center" vertical="center" wrapText="1"/>
    </xf>
    <xf numFmtId="0" fontId="13" fillId="2" borderId="12" xfId="3" applyFont="1" applyFill="1" applyBorder="1" applyAlignment="1">
      <alignment horizontal="left" vertical="center" wrapText="1" shrinkToFit="1"/>
    </xf>
    <xf numFmtId="0" fontId="13" fillId="2" borderId="13" xfId="3" applyFont="1" applyFill="1" applyBorder="1" applyAlignment="1">
      <alignment horizontal="left" vertical="center" wrapText="1" shrinkToFit="1"/>
    </xf>
    <xf numFmtId="2" fontId="13" fillId="2" borderId="12" xfId="3" applyNumberFormat="1" applyFont="1" applyFill="1" applyBorder="1" applyAlignment="1">
      <alignment horizontal="center" vertical="center" wrapText="1" shrinkToFit="1"/>
    </xf>
    <xf numFmtId="2" fontId="13" fillId="2" borderId="13" xfId="3" applyNumberFormat="1" applyFont="1" applyFill="1" applyBorder="1" applyAlignment="1">
      <alignment horizontal="center" vertical="center" wrapText="1" shrinkToFit="1"/>
    </xf>
    <xf numFmtId="0" fontId="13" fillId="2" borderId="1" xfId="3" applyFont="1" applyFill="1" applyBorder="1" applyAlignment="1">
      <alignment horizontal="left" vertical="center" wrapText="1" shrinkToFit="1"/>
    </xf>
    <xf numFmtId="2" fontId="13" fillId="2" borderId="1" xfId="3" applyNumberFormat="1" applyFont="1" applyFill="1" applyBorder="1" applyAlignment="1">
      <alignment horizontal="center" vertical="center" wrapText="1" shrinkToFit="1"/>
    </xf>
    <xf numFmtId="0" fontId="13" fillId="2" borderId="12" xfId="4" applyFont="1" applyFill="1" applyBorder="1" applyAlignment="1" applyProtection="1">
      <alignment horizontal="left" vertical="center" wrapText="1" shrinkToFit="1"/>
      <protection hidden="1"/>
    </xf>
    <xf numFmtId="0" fontId="13" fillId="2" borderId="1" xfId="4" applyFont="1" applyFill="1" applyBorder="1" applyAlignment="1" applyProtection="1">
      <alignment horizontal="left" vertical="center" wrapText="1" shrinkToFit="1"/>
      <protection hidden="1"/>
    </xf>
    <xf numFmtId="0" fontId="13" fillId="2" borderId="13" xfId="4" applyFont="1" applyFill="1" applyBorder="1" applyAlignment="1" applyProtection="1">
      <alignment horizontal="left" vertical="center" wrapText="1" shrinkToFit="1"/>
      <protection hidden="1"/>
    </xf>
    <xf numFmtId="0" fontId="5" fillId="2" borderId="12" xfId="3" applyFont="1" applyFill="1" applyBorder="1" applyAlignment="1">
      <alignment vertical="center" wrapText="1" shrinkToFit="1"/>
    </xf>
    <xf numFmtId="0" fontId="5" fillId="2" borderId="1" xfId="3" applyFont="1" applyFill="1" applyBorder="1" applyAlignment="1">
      <alignment vertical="center" wrapText="1" shrinkToFit="1"/>
    </xf>
    <xf numFmtId="0" fontId="5" fillId="2" borderId="13" xfId="3" applyFont="1" applyFill="1" applyBorder="1" applyAlignment="1">
      <alignment vertical="center" wrapText="1" shrinkToFit="1"/>
    </xf>
    <xf numFmtId="2" fontId="5" fillId="2" borderId="12" xfId="3" applyNumberFormat="1" applyFont="1" applyFill="1" applyBorder="1" applyAlignment="1">
      <alignment horizontal="center" vertical="center" wrapText="1" shrinkToFit="1"/>
    </xf>
    <xf numFmtId="2" fontId="5" fillId="2" borderId="1" xfId="3" applyNumberFormat="1" applyFont="1" applyFill="1" applyBorder="1" applyAlignment="1">
      <alignment horizontal="center" vertical="center" wrapText="1" shrinkToFit="1"/>
    </xf>
    <xf numFmtId="2" fontId="5" fillId="2" borderId="13" xfId="3" applyNumberFormat="1" applyFont="1" applyFill="1" applyBorder="1" applyAlignment="1">
      <alignment horizontal="center" vertical="center" wrapText="1" shrinkToFit="1"/>
    </xf>
    <xf numFmtId="0" fontId="13" fillId="2" borderId="3" xfId="4" applyFont="1" applyFill="1" applyBorder="1" applyAlignment="1" applyProtection="1">
      <alignment horizontal="left" vertical="center" wrapText="1" shrinkToFit="1"/>
      <protection hidden="1"/>
    </xf>
    <xf numFmtId="2" fontId="13" fillId="2" borderId="3" xfId="3" applyNumberFormat="1" applyFont="1" applyFill="1" applyBorder="1" applyAlignment="1">
      <alignment horizontal="center" vertical="center" wrapText="1" shrinkToFi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5" fillId="2" borderId="1" xfId="2" applyNumberFormat="1" applyFont="1" applyFill="1" applyBorder="1" applyAlignment="1">
      <alignment horizontal="center" vertical="center" wrapText="1"/>
    </xf>
    <xf numFmtId="0" fontId="5" fillId="3" borderId="7" xfId="2" applyNumberFormat="1" applyFont="1" applyFill="1" applyBorder="1" applyAlignment="1">
      <alignment horizontal="center" vertical="center" wrapText="1"/>
    </xf>
    <xf numFmtId="0" fontId="5" fillId="3" borderId="8" xfId="2" applyNumberFormat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0" fontId="31" fillId="3" borderId="0" xfId="0" applyFont="1" applyFill="1" applyAlignment="1">
      <alignment horizontal="center" vertical="top" wrapText="1"/>
    </xf>
  </cellXfs>
  <cellStyles count="8">
    <cellStyle name="Обычный" xfId="0" builtinId="0"/>
    <cellStyle name="Обычный 2" xfId="1"/>
    <cellStyle name="Обычный 2 2" xfId="6"/>
    <cellStyle name="Обычный 3" xfId="3"/>
    <cellStyle name="Обычный 4" xfId="5"/>
    <cellStyle name="Обычный 5" xfId="7"/>
    <cellStyle name="Обычный_Лист1" xfId="4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Q837"/>
  <sheetViews>
    <sheetView view="pageBreakPreview" zoomScale="75" zoomScaleNormal="100" zoomScaleSheetLayoutView="75" workbookViewId="0">
      <pane xSplit="3" ySplit="6" topLeftCell="D235" activePane="bottomRight" state="frozen"/>
      <selection pane="topRight" activeCell="D1" sqref="D1"/>
      <selection pane="bottomLeft" activeCell="A12" sqref="A12"/>
      <selection pane="bottomRight" activeCell="A4" sqref="A4:I5"/>
    </sheetView>
  </sheetViews>
  <sheetFormatPr defaultRowHeight="12.75"/>
  <cols>
    <col min="1" max="1" width="4.5703125" style="1" customWidth="1"/>
    <col min="2" max="2" width="56.28515625" style="1" customWidth="1"/>
    <col min="3" max="3" width="15.28515625" style="1" customWidth="1"/>
    <col min="4" max="4" width="19" style="1" customWidth="1"/>
    <col min="5" max="5" width="27.42578125" style="1" customWidth="1"/>
    <col min="6" max="6" width="31.140625" style="1" customWidth="1"/>
    <col min="7" max="7" width="11.85546875" style="72" customWidth="1"/>
    <col min="8" max="8" width="13.140625" style="72" customWidth="1"/>
    <col min="9" max="9" width="16.7109375" style="72" customWidth="1"/>
    <col min="10" max="10" width="9.140625" style="1"/>
    <col min="11" max="11" width="14.28515625" style="1" bestFit="1" customWidth="1"/>
    <col min="12" max="13" width="9.42578125" style="1" bestFit="1" customWidth="1"/>
    <col min="14" max="14" width="14.42578125" style="1" bestFit="1" customWidth="1"/>
    <col min="15" max="15" width="11.5703125" style="1" bestFit="1" customWidth="1"/>
    <col min="16" max="117" width="9.140625" style="1"/>
    <col min="118" max="118" width="6.85546875" style="1" customWidth="1"/>
    <col min="119" max="119" width="8.5703125" style="1" customWidth="1"/>
    <col min="120" max="120" width="40.85546875" style="1" customWidth="1"/>
    <col min="121" max="121" width="6.42578125" style="1" customWidth="1"/>
    <col min="122" max="122" width="11.42578125" style="1" customWidth="1"/>
    <col min="123" max="123" width="12.140625" style="1" customWidth="1"/>
    <col min="124" max="131" width="9.140625" style="1" customWidth="1"/>
    <col min="132" max="132" width="17.42578125" style="1" customWidth="1"/>
    <col min="133" max="133" width="18.42578125" style="1" customWidth="1"/>
    <col min="134" max="134" width="17" style="1" bestFit="1" customWidth="1"/>
    <col min="135" max="136" width="17.5703125" style="1" customWidth="1"/>
    <col min="137" max="137" width="15.140625" style="1" customWidth="1"/>
    <col min="138" max="138" width="16" style="1" customWidth="1"/>
    <col min="139" max="139" width="18" style="1" customWidth="1"/>
    <col min="140" max="140" width="15.5703125" style="1" customWidth="1"/>
    <col min="141" max="141" width="17.5703125" style="1" customWidth="1"/>
    <col min="142" max="142" width="19.140625" style="1" customWidth="1"/>
    <col min="143" max="145" width="17" style="1" bestFit="1" customWidth="1"/>
    <col min="146" max="146" width="15" style="1" customWidth="1"/>
    <col min="147" max="147" width="16.140625" style="1" customWidth="1"/>
    <col min="148" max="148" width="16.42578125" style="1" customWidth="1"/>
    <col min="149" max="149" width="6.5703125" style="1" customWidth="1"/>
    <col min="150" max="150" width="17.5703125" style="1" customWidth="1"/>
    <col min="151" max="153" width="17.7109375" style="1" customWidth="1"/>
    <col min="154" max="154" width="17" style="1" bestFit="1" customWidth="1"/>
    <col min="155" max="155" width="15.85546875" style="1" customWidth="1"/>
    <col min="156" max="156" width="13.85546875" style="1" customWidth="1"/>
    <col min="157" max="157" width="15" style="1" customWidth="1"/>
    <col min="158" max="159" width="13.85546875" style="1" customWidth="1"/>
    <col min="160" max="160" width="19" style="1" customWidth="1"/>
    <col min="161" max="161" width="19.140625" style="1" customWidth="1"/>
    <col min="162" max="163" width="17" style="1" bestFit="1" customWidth="1"/>
    <col min="164" max="164" width="17.42578125" style="1" customWidth="1"/>
    <col min="165" max="165" width="15" style="1" customWidth="1"/>
    <col min="166" max="166" width="16.140625" style="1" customWidth="1"/>
    <col min="167" max="167" width="16.42578125" style="1" customWidth="1"/>
    <col min="168" max="168" width="8.5703125" style="1" customWidth="1"/>
    <col min="169" max="170" width="3.5703125" style="1" bestFit="1" customWidth="1"/>
    <col min="171" max="171" width="14.7109375" style="1" customWidth="1"/>
    <col min="172" max="373" width="9.140625" style="1"/>
    <col min="374" max="374" width="6.85546875" style="1" customWidth="1"/>
    <col min="375" max="375" width="8.5703125" style="1" customWidth="1"/>
    <col min="376" max="376" width="40.85546875" style="1" customWidth="1"/>
    <col min="377" max="377" width="6.42578125" style="1" customWidth="1"/>
    <col min="378" max="378" width="11.42578125" style="1" customWidth="1"/>
    <col min="379" max="379" width="12.140625" style="1" customWidth="1"/>
    <col min="380" max="387" width="9.140625" style="1" customWidth="1"/>
    <col min="388" max="388" width="17.42578125" style="1" customWidth="1"/>
    <col min="389" max="389" width="18.42578125" style="1" customWidth="1"/>
    <col min="390" max="390" width="17" style="1" bestFit="1" customWidth="1"/>
    <col min="391" max="392" width="17.5703125" style="1" customWidth="1"/>
    <col min="393" max="393" width="15.140625" style="1" customWidth="1"/>
    <col min="394" max="394" width="16" style="1" customWidth="1"/>
    <col min="395" max="395" width="18" style="1" customWidth="1"/>
    <col min="396" max="396" width="15.5703125" style="1" customWidth="1"/>
    <col min="397" max="397" width="17.5703125" style="1" customWidth="1"/>
    <col min="398" max="398" width="19.140625" style="1" customWidth="1"/>
    <col min="399" max="401" width="17" style="1" bestFit="1" customWidth="1"/>
    <col min="402" max="402" width="15" style="1" customWidth="1"/>
    <col min="403" max="403" width="16.140625" style="1" customWidth="1"/>
    <col min="404" max="404" width="16.42578125" style="1" customWidth="1"/>
    <col min="405" max="405" width="6.5703125" style="1" customWidth="1"/>
    <col min="406" max="406" width="17.5703125" style="1" customWidth="1"/>
    <col min="407" max="409" width="17.7109375" style="1" customWidth="1"/>
    <col min="410" max="410" width="17" style="1" bestFit="1" customWidth="1"/>
    <col min="411" max="411" width="15.85546875" style="1" customWidth="1"/>
    <col min="412" max="412" width="13.85546875" style="1" customWidth="1"/>
    <col min="413" max="413" width="15" style="1" customWidth="1"/>
    <col min="414" max="415" width="13.85546875" style="1" customWidth="1"/>
    <col min="416" max="416" width="19" style="1" customWidth="1"/>
    <col min="417" max="417" width="19.140625" style="1" customWidth="1"/>
    <col min="418" max="419" width="17" style="1" bestFit="1" customWidth="1"/>
    <col min="420" max="420" width="17.42578125" style="1" customWidth="1"/>
    <col min="421" max="421" width="15" style="1" customWidth="1"/>
    <col min="422" max="422" width="16.140625" style="1" customWidth="1"/>
    <col min="423" max="423" width="16.42578125" style="1" customWidth="1"/>
    <col min="424" max="424" width="8.5703125" style="1" customWidth="1"/>
    <col min="425" max="426" width="3.5703125" style="1" bestFit="1" customWidth="1"/>
    <col min="427" max="427" width="14.7109375" style="1" customWidth="1"/>
    <col min="428" max="629" width="9.140625" style="1"/>
    <col min="630" max="630" width="6.85546875" style="1" customWidth="1"/>
    <col min="631" max="631" width="8.5703125" style="1" customWidth="1"/>
    <col min="632" max="632" width="40.85546875" style="1" customWidth="1"/>
    <col min="633" max="633" width="6.42578125" style="1" customWidth="1"/>
    <col min="634" max="634" width="11.42578125" style="1" customWidth="1"/>
    <col min="635" max="635" width="12.140625" style="1" customWidth="1"/>
    <col min="636" max="643" width="9.140625" style="1" customWidth="1"/>
    <col min="644" max="644" width="17.42578125" style="1" customWidth="1"/>
    <col min="645" max="645" width="18.42578125" style="1" customWidth="1"/>
    <col min="646" max="646" width="17" style="1" bestFit="1" customWidth="1"/>
    <col min="647" max="648" width="17.5703125" style="1" customWidth="1"/>
    <col min="649" max="649" width="15.140625" style="1" customWidth="1"/>
    <col min="650" max="650" width="16" style="1" customWidth="1"/>
    <col min="651" max="651" width="18" style="1" customWidth="1"/>
    <col min="652" max="652" width="15.5703125" style="1" customWidth="1"/>
    <col min="653" max="653" width="17.5703125" style="1" customWidth="1"/>
    <col min="654" max="654" width="19.140625" style="1" customWidth="1"/>
    <col min="655" max="657" width="17" style="1" bestFit="1" customWidth="1"/>
    <col min="658" max="658" width="15" style="1" customWidth="1"/>
    <col min="659" max="659" width="16.140625" style="1" customWidth="1"/>
    <col min="660" max="660" width="16.42578125" style="1" customWidth="1"/>
    <col min="661" max="661" width="6.5703125" style="1" customWidth="1"/>
    <col min="662" max="662" width="17.5703125" style="1" customWidth="1"/>
    <col min="663" max="665" width="17.7109375" style="1" customWidth="1"/>
    <col min="666" max="666" width="17" style="1" bestFit="1" customWidth="1"/>
    <col min="667" max="667" width="15.85546875" style="1" customWidth="1"/>
    <col min="668" max="668" width="13.85546875" style="1" customWidth="1"/>
    <col min="669" max="669" width="15" style="1" customWidth="1"/>
    <col min="670" max="671" width="13.85546875" style="1" customWidth="1"/>
    <col min="672" max="672" width="19" style="1" customWidth="1"/>
    <col min="673" max="673" width="19.140625" style="1" customWidth="1"/>
    <col min="674" max="675" width="17" style="1" bestFit="1" customWidth="1"/>
    <col min="676" max="676" width="17.42578125" style="1" customWidth="1"/>
    <col min="677" max="677" width="15" style="1" customWidth="1"/>
    <col min="678" max="678" width="16.140625" style="1" customWidth="1"/>
    <col min="679" max="679" width="16.42578125" style="1" customWidth="1"/>
    <col min="680" max="680" width="8.5703125" style="1" customWidth="1"/>
    <col min="681" max="682" width="3.5703125" style="1" bestFit="1" customWidth="1"/>
    <col min="683" max="683" width="14.7109375" style="1" customWidth="1"/>
    <col min="684" max="885" width="9.140625" style="1"/>
    <col min="886" max="886" width="6.85546875" style="1" customWidth="1"/>
    <col min="887" max="887" width="8.5703125" style="1" customWidth="1"/>
    <col min="888" max="888" width="40.85546875" style="1" customWidth="1"/>
    <col min="889" max="889" width="6.42578125" style="1" customWidth="1"/>
    <col min="890" max="890" width="11.42578125" style="1" customWidth="1"/>
    <col min="891" max="891" width="12.140625" style="1" customWidth="1"/>
    <col min="892" max="899" width="9.140625" style="1" customWidth="1"/>
    <col min="900" max="900" width="17.42578125" style="1" customWidth="1"/>
    <col min="901" max="901" width="18.42578125" style="1" customWidth="1"/>
    <col min="902" max="902" width="17" style="1" bestFit="1" customWidth="1"/>
    <col min="903" max="904" width="17.5703125" style="1" customWidth="1"/>
    <col min="905" max="905" width="15.140625" style="1" customWidth="1"/>
    <col min="906" max="906" width="16" style="1" customWidth="1"/>
    <col min="907" max="907" width="18" style="1" customWidth="1"/>
    <col min="908" max="908" width="15.5703125" style="1" customWidth="1"/>
    <col min="909" max="909" width="17.5703125" style="1" customWidth="1"/>
    <col min="910" max="910" width="19.140625" style="1" customWidth="1"/>
    <col min="911" max="913" width="17" style="1" bestFit="1" customWidth="1"/>
    <col min="914" max="914" width="15" style="1" customWidth="1"/>
    <col min="915" max="915" width="16.140625" style="1" customWidth="1"/>
    <col min="916" max="916" width="16.42578125" style="1" customWidth="1"/>
    <col min="917" max="917" width="6.5703125" style="1" customWidth="1"/>
    <col min="918" max="918" width="17.5703125" style="1" customWidth="1"/>
    <col min="919" max="921" width="17.7109375" style="1" customWidth="1"/>
    <col min="922" max="922" width="17" style="1" bestFit="1" customWidth="1"/>
    <col min="923" max="923" width="15.85546875" style="1" customWidth="1"/>
    <col min="924" max="924" width="13.85546875" style="1" customWidth="1"/>
    <col min="925" max="925" width="15" style="1" customWidth="1"/>
    <col min="926" max="927" width="13.85546875" style="1" customWidth="1"/>
    <col min="928" max="928" width="19" style="1" customWidth="1"/>
    <col min="929" max="929" width="19.140625" style="1" customWidth="1"/>
    <col min="930" max="931" width="17" style="1" bestFit="1" customWidth="1"/>
    <col min="932" max="932" width="17.42578125" style="1" customWidth="1"/>
    <col min="933" max="933" width="15" style="1" customWidth="1"/>
    <col min="934" max="934" width="16.140625" style="1" customWidth="1"/>
    <col min="935" max="935" width="16.42578125" style="1" customWidth="1"/>
    <col min="936" max="936" width="8.5703125" style="1" customWidth="1"/>
    <col min="937" max="938" width="3.5703125" style="1" bestFit="1" customWidth="1"/>
    <col min="939" max="939" width="14.7109375" style="1" customWidth="1"/>
    <col min="940" max="1141" width="9.140625" style="1"/>
    <col min="1142" max="1142" width="6.85546875" style="1" customWidth="1"/>
    <col min="1143" max="1143" width="8.5703125" style="1" customWidth="1"/>
    <col min="1144" max="1144" width="40.85546875" style="1" customWidth="1"/>
    <col min="1145" max="1145" width="6.42578125" style="1" customWidth="1"/>
    <col min="1146" max="1146" width="11.42578125" style="1" customWidth="1"/>
    <col min="1147" max="1147" width="12.140625" style="1" customWidth="1"/>
    <col min="1148" max="1155" width="9.140625" style="1" customWidth="1"/>
    <col min="1156" max="1156" width="17.42578125" style="1" customWidth="1"/>
    <col min="1157" max="1157" width="18.42578125" style="1" customWidth="1"/>
    <col min="1158" max="1158" width="17" style="1" bestFit="1" customWidth="1"/>
    <col min="1159" max="1160" width="17.5703125" style="1" customWidth="1"/>
    <col min="1161" max="1161" width="15.140625" style="1" customWidth="1"/>
    <col min="1162" max="1162" width="16" style="1" customWidth="1"/>
    <col min="1163" max="1163" width="18" style="1" customWidth="1"/>
    <col min="1164" max="1164" width="15.5703125" style="1" customWidth="1"/>
    <col min="1165" max="1165" width="17.5703125" style="1" customWidth="1"/>
    <col min="1166" max="1166" width="19.140625" style="1" customWidth="1"/>
    <col min="1167" max="1169" width="17" style="1" bestFit="1" customWidth="1"/>
    <col min="1170" max="1170" width="15" style="1" customWidth="1"/>
    <col min="1171" max="1171" width="16.140625" style="1" customWidth="1"/>
    <col min="1172" max="1172" width="16.42578125" style="1" customWidth="1"/>
    <col min="1173" max="1173" width="6.5703125" style="1" customWidth="1"/>
    <col min="1174" max="1174" width="17.5703125" style="1" customWidth="1"/>
    <col min="1175" max="1177" width="17.7109375" style="1" customWidth="1"/>
    <col min="1178" max="1178" width="17" style="1" bestFit="1" customWidth="1"/>
    <col min="1179" max="1179" width="15.85546875" style="1" customWidth="1"/>
    <col min="1180" max="1180" width="13.85546875" style="1" customWidth="1"/>
    <col min="1181" max="1181" width="15" style="1" customWidth="1"/>
    <col min="1182" max="1183" width="13.85546875" style="1" customWidth="1"/>
    <col min="1184" max="1184" width="19" style="1" customWidth="1"/>
    <col min="1185" max="1185" width="19.140625" style="1" customWidth="1"/>
    <col min="1186" max="1187" width="17" style="1" bestFit="1" customWidth="1"/>
    <col min="1188" max="1188" width="17.42578125" style="1" customWidth="1"/>
    <col min="1189" max="1189" width="15" style="1" customWidth="1"/>
    <col min="1190" max="1190" width="16.140625" style="1" customWidth="1"/>
    <col min="1191" max="1191" width="16.42578125" style="1" customWidth="1"/>
    <col min="1192" max="1192" width="8.5703125" style="1" customWidth="1"/>
    <col min="1193" max="1194" width="3.5703125" style="1" bestFit="1" customWidth="1"/>
    <col min="1195" max="1195" width="14.7109375" style="1" customWidth="1"/>
    <col min="1196" max="1397" width="9.140625" style="1"/>
    <col min="1398" max="1398" width="6.85546875" style="1" customWidth="1"/>
    <col min="1399" max="1399" width="8.5703125" style="1" customWidth="1"/>
    <col min="1400" max="1400" width="40.85546875" style="1" customWidth="1"/>
    <col min="1401" max="1401" width="6.42578125" style="1" customWidth="1"/>
    <col min="1402" max="1402" width="11.42578125" style="1" customWidth="1"/>
    <col min="1403" max="1403" width="12.140625" style="1" customWidth="1"/>
    <col min="1404" max="1411" width="9.140625" style="1" customWidth="1"/>
    <col min="1412" max="1412" width="17.42578125" style="1" customWidth="1"/>
    <col min="1413" max="1413" width="18.42578125" style="1" customWidth="1"/>
    <col min="1414" max="1414" width="17" style="1" bestFit="1" customWidth="1"/>
    <col min="1415" max="1416" width="17.5703125" style="1" customWidth="1"/>
    <col min="1417" max="1417" width="15.140625" style="1" customWidth="1"/>
    <col min="1418" max="1418" width="16" style="1" customWidth="1"/>
    <col min="1419" max="1419" width="18" style="1" customWidth="1"/>
    <col min="1420" max="1420" width="15.5703125" style="1" customWidth="1"/>
    <col min="1421" max="1421" width="17.5703125" style="1" customWidth="1"/>
    <col min="1422" max="1422" width="19.140625" style="1" customWidth="1"/>
    <col min="1423" max="1425" width="17" style="1" bestFit="1" customWidth="1"/>
    <col min="1426" max="1426" width="15" style="1" customWidth="1"/>
    <col min="1427" max="1427" width="16.140625" style="1" customWidth="1"/>
    <col min="1428" max="1428" width="16.42578125" style="1" customWidth="1"/>
    <col min="1429" max="1429" width="6.5703125" style="1" customWidth="1"/>
    <col min="1430" max="1430" width="17.5703125" style="1" customWidth="1"/>
    <col min="1431" max="1433" width="17.7109375" style="1" customWidth="1"/>
    <col min="1434" max="1434" width="17" style="1" bestFit="1" customWidth="1"/>
    <col min="1435" max="1435" width="15.85546875" style="1" customWidth="1"/>
    <col min="1436" max="1436" width="13.85546875" style="1" customWidth="1"/>
    <col min="1437" max="1437" width="15" style="1" customWidth="1"/>
    <col min="1438" max="1439" width="13.85546875" style="1" customWidth="1"/>
    <col min="1440" max="1440" width="19" style="1" customWidth="1"/>
    <col min="1441" max="1441" width="19.140625" style="1" customWidth="1"/>
    <col min="1442" max="1443" width="17" style="1" bestFit="1" customWidth="1"/>
    <col min="1444" max="1444" width="17.42578125" style="1" customWidth="1"/>
    <col min="1445" max="1445" width="15" style="1" customWidth="1"/>
    <col min="1446" max="1446" width="16.140625" style="1" customWidth="1"/>
    <col min="1447" max="1447" width="16.42578125" style="1" customWidth="1"/>
    <col min="1448" max="1448" width="8.5703125" style="1" customWidth="1"/>
    <col min="1449" max="1450" width="3.5703125" style="1" bestFit="1" customWidth="1"/>
    <col min="1451" max="1451" width="14.7109375" style="1" customWidth="1"/>
    <col min="1452" max="1653" width="9.140625" style="1"/>
    <col min="1654" max="1654" width="6.85546875" style="1" customWidth="1"/>
    <col min="1655" max="1655" width="8.5703125" style="1" customWidth="1"/>
    <col min="1656" max="1656" width="40.85546875" style="1" customWidth="1"/>
    <col min="1657" max="1657" width="6.42578125" style="1" customWidth="1"/>
    <col min="1658" max="1658" width="11.42578125" style="1" customWidth="1"/>
    <col min="1659" max="1659" width="12.140625" style="1" customWidth="1"/>
    <col min="1660" max="1667" width="9.140625" style="1" customWidth="1"/>
    <col min="1668" max="1668" width="17.42578125" style="1" customWidth="1"/>
    <col min="1669" max="1669" width="18.42578125" style="1" customWidth="1"/>
    <col min="1670" max="1670" width="17" style="1" bestFit="1" customWidth="1"/>
    <col min="1671" max="1672" width="17.5703125" style="1" customWidth="1"/>
    <col min="1673" max="1673" width="15.140625" style="1" customWidth="1"/>
    <col min="1674" max="1674" width="16" style="1" customWidth="1"/>
    <col min="1675" max="1675" width="18" style="1" customWidth="1"/>
    <col min="1676" max="1676" width="15.5703125" style="1" customWidth="1"/>
    <col min="1677" max="1677" width="17.5703125" style="1" customWidth="1"/>
    <col min="1678" max="1678" width="19.140625" style="1" customWidth="1"/>
    <col min="1679" max="1681" width="17" style="1" bestFit="1" customWidth="1"/>
    <col min="1682" max="1682" width="15" style="1" customWidth="1"/>
    <col min="1683" max="1683" width="16.140625" style="1" customWidth="1"/>
    <col min="1684" max="1684" width="16.42578125" style="1" customWidth="1"/>
    <col min="1685" max="1685" width="6.5703125" style="1" customWidth="1"/>
    <col min="1686" max="1686" width="17.5703125" style="1" customWidth="1"/>
    <col min="1687" max="1689" width="17.7109375" style="1" customWidth="1"/>
    <col min="1690" max="1690" width="17" style="1" bestFit="1" customWidth="1"/>
    <col min="1691" max="1691" width="15.85546875" style="1" customWidth="1"/>
    <col min="1692" max="1692" width="13.85546875" style="1" customWidth="1"/>
    <col min="1693" max="1693" width="15" style="1" customWidth="1"/>
    <col min="1694" max="1695" width="13.85546875" style="1" customWidth="1"/>
    <col min="1696" max="1696" width="19" style="1" customWidth="1"/>
    <col min="1697" max="1697" width="19.140625" style="1" customWidth="1"/>
    <col min="1698" max="1699" width="17" style="1" bestFit="1" customWidth="1"/>
    <col min="1700" max="1700" width="17.42578125" style="1" customWidth="1"/>
    <col min="1701" max="1701" width="15" style="1" customWidth="1"/>
    <col min="1702" max="1702" width="16.140625" style="1" customWidth="1"/>
    <col min="1703" max="1703" width="16.42578125" style="1" customWidth="1"/>
    <col min="1704" max="1704" width="8.5703125" style="1" customWidth="1"/>
    <col min="1705" max="1706" width="3.5703125" style="1" bestFit="1" customWidth="1"/>
    <col min="1707" max="1707" width="14.7109375" style="1" customWidth="1"/>
    <col min="1708" max="1909" width="9.140625" style="1"/>
    <col min="1910" max="1910" width="6.85546875" style="1" customWidth="1"/>
    <col min="1911" max="1911" width="8.5703125" style="1" customWidth="1"/>
    <col min="1912" max="1912" width="40.85546875" style="1" customWidth="1"/>
    <col min="1913" max="1913" width="6.42578125" style="1" customWidth="1"/>
    <col min="1914" max="1914" width="11.42578125" style="1" customWidth="1"/>
    <col min="1915" max="1915" width="12.140625" style="1" customWidth="1"/>
    <col min="1916" max="1923" width="9.140625" style="1" customWidth="1"/>
    <col min="1924" max="1924" width="17.42578125" style="1" customWidth="1"/>
    <col min="1925" max="1925" width="18.42578125" style="1" customWidth="1"/>
    <col min="1926" max="1926" width="17" style="1" bestFit="1" customWidth="1"/>
    <col min="1927" max="1928" width="17.5703125" style="1" customWidth="1"/>
    <col min="1929" max="1929" width="15.140625" style="1" customWidth="1"/>
    <col min="1930" max="1930" width="16" style="1" customWidth="1"/>
    <col min="1931" max="1931" width="18" style="1" customWidth="1"/>
    <col min="1932" max="1932" width="15.5703125" style="1" customWidth="1"/>
    <col min="1933" max="1933" width="17.5703125" style="1" customWidth="1"/>
    <col min="1934" max="1934" width="19.140625" style="1" customWidth="1"/>
    <col min="1935" max="1937" width="17" style="1" bestFit="1" customWidth="1"/>
    <col min="1938" max="1938" width="15" style="1" customWidth="1"/>
    <col min="1939" max="1939" width="16.140625" style="1" customWidth="1"/>
    <col min="1940" max="1940" width="16.42578125" style="1" customWidth="1"/>
    <col min="1941" max="1941" width="6.5703125" style="1" customWidth="1"/>
    <col min="1942" max="1942" width="17.5703125" style="1" customWidth="1"/>
    <col min="1943" max="1945" width="17.7109375" style="1" customWidth="1"/>
    <col min="1946" max="1946" width="17" style="1" bestFit="1" customWidth="1"/>
    <col min="1947" max="1947" width="15.85546875" style="1" customWidth="1"/>
    <col min="1948" max="1948" width="13.85546875" style="1" customWidth="1"/>
    <col min="1949" max="1949" width="15" style="1" customWidth="1"/>
    <col min="1950" max="1951" width="13.85546875" style="1" customWidth="1"/>
    <col min="1952" max="1952" width="19" style="1" customWidth="1"/>
    <col min="1953" max="1953" width="19.140625" style="1" customWidth="1"/>
    <col min="1954" max="1955" width="17" style="1" bestFit="1" customWidth="1"/>
    <col min="1956" max="1956" width="17.42578125" style="1" customWidth="1"/>
    <col min="1957" max="1957" width="15" style="1" customWidth="1"/>
    <col min="1958" max="1958" width="16.140625" style="1" customWidth="1"/>
    <col min="1959" max="1959" width="16.42578125" style="1" customWidth="1"/>
    <col min="1960" max="1960" width="8.5703125" style="1" customWidth="1"/>
    <col min="1961" max="1962" width="3.5703125" style="1" bestFit="1" customWidth="1"/>
    <col min="1963" max="1963" width="14.7109375" style="1" customWidth="1"/>
    <col min="1964" max="2165" width="9.140625" style="1"/>
    <col min="2166" max="2166" width="6.85546875" style="1" customWidth="1"/>
    <col min="2167" max="2167" width="8.5703125" style="1" customWidth="1"/>
    <col min="2168" max="2168" width="40.85546875" style="1" customWidth="1"/>
    <col min="2169" max="2169" width="6.42578125" style="1" customWidth="1"/>
    <col min="2170" max="2170" width="11.42578125" style="1" customWidth="1"/>
    <col min="2171" max="2171" width="12.140625" style="1" customWidth="1"/>
    <col min="2172" max="2179" width="9.140625" style="1" customWidth="1"/>
    <col min="2180" max="2180" width="17.42578125" style="1" customWidth="1"/>
    <col min="2181" max="2181" width="18.42578125" style="1" customWidth="1"/>
    <col min="2182" max="2182" width="17" style="1" bestFit="1" customWidth="1"/>
    <col min="2183" max="2184" width="17.5703125" style="1" customWidth="1"/>
    <col min="2185" max="2185" width="15.140625" style="1" customWidth="1"/>
    <col min="2186" max="2186" width="16" style="1" customWidth="1"/>
    <col min="2187" max="2187" width="18" style="1" customWidth="1"/>
    <col min="2188" max="2188" width="15.5703125" style="1" customWidth="1"/>
    <col min="2189" max="2189" width="17.5703125" style="1" customWidth="1"/>
    <col min="2190" max="2190" width="19.140625" style="1" customWidth="1"/>
    <col min="2191" max="2193" width="17" style="1" bestFit="1" customWidth="1"/>
    <col min="2194" max="2194" width="15" style="1" customWidth="1"/>
    <col min="2195" max="2195" width="16.140625" style="1" customWidth="1"/>
    <col min="2196" max="2196" width="16.42578125" style="1" customWidth="1"/>
    <col min="2197" max="2197" width="6.5703125" style="1" customWidth="1"/>
    <col min="2198" max="2198" width="17.5703125" style="1" customWidth="1"/>
    <col min="2199" max="2201" width="17.7109375" style="1" customWidth="1"/>
    <col min="2202" max="2202" width="17" style="1" bestFit="1" customWidth="1"/>
    <col min="2203" max="2203" width="15.85546875" style="1" customWidth="1"/>
    <col min="2204" max="2204" width="13.85546875" style="1" customWidth="1"/>
    <col min="2205" max="2205" width="15" style="1" customWidth="1"/>
    <col min="2206" max="2207" width="13.85546875" style="1" customWidth="1"/>
    <col min="2208" max="2208" width="19" style="1" customWidth="1"/>
    <col min="2209" max="2209" width="19.140625" style="1" customWidth="1"/>
    <col min="2210" max="2211" width="17" style="1" bestFit="1" customWidth="1"/>
    <col min="2212" max="2212" width="17.42578125" style="1" customWidth="1"/>
    <col min="2213" max="2213" width="15" style="1" customWidth="1"/>
    <col min="2214" max="2214" width="16.140625" style="1" customWidth="1"/>
    <col min="2215" max="2215" width="16.42578125" style="1" customWidth="1"/>
    <col min="2216" max="2216" width="8.5703125" style="1" customWidth="1"/>
    <col min="2217" max="2218" width="3.5703125" style="1" bestFit="1" customWidth="1"/>
    <col min="2219" max="2219" width="14.7109375" style="1" customWidth="1"/>
    <col min="2220" max="2421" width="9.140625" style="1"/>
    <col min="2422" max="2422" width="6.85546875" style="1" customWidth="1"/>
    <col min="2423" max="2423" width="8.5703125" style="1" customWidth="1"/>
    <col min="2424" max="2424" width="40.85546875" style="1" customWidth="1"/>
    <col min="2425" max="2425" width="6.42578125" style="1" customWidth="1"/>
    <col min="2426" max="2426" width="11.42578125" style="1" customWidth="1"/>
    <col min="2427" max="2427" width="12.140625" style="1" customWidth="1"/>
    <col min="2428" max="2435" width="9.140625" style="1" customWidth="1"/>
    <col min="2436" max="2436" width="17.42578125" style="1" customWidth="1"/>
    <col min="2437" max="2437" width="18.42578125" style="1" customWidth="1"/>
    <col min="2438" max="2438" width="17" style="1" bestFit="1" customWidth="1"/>
    <col min="2439" max="2440" width="17.5703125" style="1" customWidth="1"/>
    <col min="2441" max="2441" width="15.140625" style="1" customWidth="1"/>
    <col min="2442" max="2442" width="16" style="1" customWidth="1"/>
    <col min="2443" max="2443" width="18" style="1" customWidth="1"/>
    <col min="2444" max="2444" width="15.5703125" style="1" customWidth="1"/>
    <col min="2445" max="2445" width="17.5703125" style="1" customWidth="1"/>
    <col min="2446" max="2446" width="19.140625" style="1" customWidth="1"/>
    <col min="2447" max="2449" width="17" style="1" bestFit="1" customWidth="1"/>
    <col min="2450" max="2450" width="15" style="1" customWidth="1"/>
    <col min="2451" max="2451" width="16.140625" style="1" customWidth="1"/>
    <col min="2452" max="2452" width="16.42578125" style="1" customWidth="1"/>
    <col min="2453" max="2453" width="6.5703125" style="1" customWidth="1"/>
    <col min="2454" max="2454" width="17.5703125" style="1" customWidth="1"/>
    <col min="2455" max="2457" width="17.7109375" style="1" customWidth="1"/>
    <col min="2458" max="2458" width="17" style="1" bestFit="1" customWidth="1"/>
    <col min="2459" max="2459" width="15.85546875" style="1" customWidth="1"/>
    <col min="2460" max="2460" width="13.85546875" style="1" customWidth="1"/>
    <col min="2461" max="2461" width="15" style="1" customWidth="1"/>
    <col min="2462" max="2463" width="13.85546875" style="1" customWidth="1"/>
    <col min="2464" max="2464" width="19" style="1" customWidth="1"/>
    <col min="2465" max="2465" width="19.140625" style="1" customWidth="1"/>
    <col min="2466" max="2467" width="17" style="1" bestFit="1" customWidth="1"/>
    <col min="2468" max="2468" width="17.42578125" style="1" customWidth="1"/>
    <col min="2469" max="2469" width="15" style="1" customWidth="1"/>
    <col min="2470" max="2470" width="16.140625" style="1" customWidth="1"/>
    <col min="2471" max="2471" width="16.42578125" style="1" customWidth="1"/>
    <col min="2472" max="2472" width="8.5703125" style="1" customWidth="1"/>
    <col min="2473" max="2474" width="3.5703125" style="1" bestFit="1" customWidth="1"/>
    <col min="2475" max="2475" width="14.7109375" style="1" customWidth="1"/>
    <col min="2476" max="2677" width="9.140625" style="1"/>
    <col min="2678" max="2678" width="6.85546875" style="1" customWidth="1"/>
    <col min="2679" max="2679" width="8.5703125" style="1" customWidth="1"/>
    <col min="2680" max="2680" width="40.85546875" style="1" customWidth="1"/>
    <col min="2681" max="2681" width="6.42578125" style="1" customWidth="1"/>
    <col min="2682" max="2682" width="11.42578125" style="1" customWidth="1"/>
    <col min="2683" max="2683" width="12.140625" style="1" customWidth="1"/>
    <col min="2684" max="2691" width="9.140625" style="1" customWidth="1"/>
    <col min="2692" max="2692" width="17.42578125" style="1" customWidth="1"/>
    <col min="2693" max="2693" width="18.42578125" style="1" customWidth="1"/>
    <col min="2694" max="2694" width="17" style="1" bestFit="1" customWidth="1"/>
    <col min="2695" max="2696" width="17.5703125" style="1" customWidth="1"/>
    <col min="2697" max="2697" width="15.140625" style="1" customWidth="1"/>
    <col min="2698" max="2698" width="16" style="1" customWidth="1"/>
    <col min="2699" max="2699" width="18" style="1" customWidth="1"/>
    <col min="2700" max="2700" width="15.5703125" style="1" customWidth="1"/>
    <col min="2701" max="2701" width="17.5703125" style="1" customWidth="1"/>
    <col min="2702" max="2702" width="19.140625" style="1" customWidth="1"/>
    <col min="2703" max="2705" width="17" style="1" bestFit="1" customWidth="1"/>
    <col min="2706" max="2706" width="15" style="1" customWidth="1"/>
    <col min="2707" max="2707" width="16.140625" style="1" customWidth="1"/>
    <col min="2708" max="2708" width="16.42578125" style="1" customWidth="1"/>
    <col min="2709" max="2709" width="6.5703125" style="1" customWidth="1"/>
    <col min="2710" max="2710" width="17.5703125" style="1" customWidth="1"/>
    <col min="2711" max="2713" width="17.7109375" style="1" customWidth="1"/>
    <col min="2714" max="2714" width="17" style="1" bestFit="1" customWidth="1"/>
    <col min="2715" max="2715" width="15.85546875" style="1" customWidth="1"/>
    <col min="2716" max="2716" width="13.85546875" style="1" customWidth="1"/>
    <col min="2717" max="2717" width="15" style="1" customWidth="1"/>
    <col min="2718" max="2719" width="13.85546875" style="1" customWidth="1"/>
    <col min="2720" max="2720" width="19" style="1" customWidth="1"/>
    <col min="2721" max="2721" width="19.140625" style="1" customWidth="1"/>
    <col min="2722" max="2723" width="17" style="1" bestFit="1" customWidth="1"/>
    <col min="2724" max="2724" width="17.42578125" style="1" customWidth="1"/>
    <col min="2725" max="2725" width="15" style="1" customWidth="1"/>
    <col min="2726" max="2726" width="16.140625" style="1" customWidth="1"/>
    <col min="2727" max="2727" width="16.42578125" style="1" customWidth="1"/>
    <col min="2728" max="2728" width="8.5703125" style="1" customWidth="1"/>
    <col min="2729" max="2730" width="3.5703125" style="1" bestFit="1" customWidth="1"/>
    <col min="2731" max="2731" width="14.7109375" style="1" customWidth="1"/>
    <col min="2732" max="2933" width="9.140625" style="1"/>
    <col min="2934" max="2934" width="6.85546875" style="1" customWidth="1"/>
    <col min="2935" max="2935" width="8.5703125" style="1" customWidth="1"/>
    <col min="2936" max="2936" width="40.85546875" style="1" customWidth="1"/>
    <col min="2937" max="2937" width="6.42578125" style="1" customWidth="1"/>
    <col min="2938" max="2938" width="11.42578125" style="1" customWidth="1"/>
    <col min="2939" max="2939" width="12.140625" style="1" customWidth="1"/>
    <col min="2940" max="2947" width="9.140625" style="1" customWidth="1"/>
    <col min="2948" max="2948" width="17.42578125" style="1" customWidth="1"/>
    <col min="2949" max="2949" width="18.42578125" style="1" customWidth="1"/>
    <col min="2950" max="2950" width="17" style="1" bestFit="1" customWidth="1"/>
    <col min="2951" max="2952" width="17.5703125" style="1" customWidth="1"/>
    <col min="2953" max="2953" width="15.140625" style="1" customWidth="1"/>
    <col min="2954" max="2954" width="16" style="1" customWidth="1"/>
    <col min="2955" max="2955" width="18" style="1" customWidth="1"/>
    <col min="2956" max="2956" width="15.5703125" style="1" customWidth="1"/>
    <col min="2957" max="2957" width="17.5703125" style="1" customWidth="1"/>
    <col min="2958" max="2958" width="19.140625" style="1" customWidth="1"/>
    <col min="2959" max="2961" width="17" style="1" bestFit="1" customWidth="1"/>
    <col min="2962" max="2962" width="15" style="1" customWidth="1"/>
    <col min="2963" max="2963" width="16.140625" style="1" customWidth="1"/>
    <col min="2964" max="2964" width="16.42578125" style="1" customWidth="1"/>
    <col min="2965" max="2965" width="6.5703125" style="1" customWidth="1"/>
    <col min="2966" max="2966" width="17.5703125" style="1" customWidth="1"/>
    <col min="2967" max="2969" width="17.7109375" style="1" customWidth="1"/>
    <col min="2970" max="2970" width="17" style="1" bestFit="1" customWidth="1"/>
    <col min="2971" max="2971" width="15.85546875" style="1" customWidth="1"/>
    <col min="2972" max="2972" width="13.85546875" style="1" customWidth="1"/>
    <col min="2973" max="2973" width="15" style="1" customWidth="1"/>
    <col min="2974" max="2975" width="13.85546875" style="1" customWidth="1"/>
    <col min="2976" max="2976" width="19" style="1" customWidth="1"/>
    <col min="2977" max="2977" width="19.140625" style="1" customWidth="1"/>
    <col min="2978" max="2979" width="17" style="1" bestFit="1" customWidth="1"/>
    <col min="2980" max="2980" width="17.42578125" style="1" customWidth="1"/>
    <col min="2981" max="2981" width="15" style="1" customWidth="1"/>
    <col min="2982" max="2982" width="16.140625" style="1" customWidth="1"/>
    <col min="2983" max="2983" width="16.42578125" style="1" customWidth="1"/>
    <col min="2984" max="2984" width="8.5703125" style="1" customWidth="1"/>
    <col min="2985" max="2986" width="3.5703125" style="1" bestFit="1" customWidth="1"/>
    <col min="2987" max="2987" width="14.7109375" style="1" customWidth="1"/>
    <col min="2988" max="3189" width="9.140625" style="1"/>
    <col min="3190" max="3190" width="6.85546875" style="1" customWidth="1"/>
    <col min="3191" max="3191" width="8.5703125" style="1" customWidth="1"/>
    <col min="3192" max="3192" width="40.85546875" style="1" customWidth="1"/>
    <col min="3193" max="3193" width="6.42578125" style="1" customWidth="1"/>
    <col min="3194" max="3194" width="11.42578125" style="1" customWidth="1"/>
    <col min="3195" max="3195" width="12.140625" style="1" customWidth="1"/>
    <col min="3196" max="3203" width="9.140625" style="1" customWidth="1"/>
    <col min="3204" max="3204" width="17.42578125" style="1" customWidth="1"/>
    <col min="3205" max="3205" width="18.42578125" style="1" customWidth="1"/>
    <col min="3206" max="3206" width="17" style="1" bestFit="1" customWidth="1"/>
    <col min="3207" max="3208" width="17.5703125" style="1" customWidth="1"/>
    <col min="3209" max="3209" width="15.140625" style="1" customWidth="1"/>
    <col min="3210" max="3210" width="16" style="1" customWidth="1"/>
    <col min="3211" max="3211" width="18" style="1" customWidth="1"/>
    <col min="3212" max="3212" width="15.5703125" style="1" customWidth="1"/>
    <col min="3213" max="3213" width="17.5703125" style="1" customWidth="1"/>
    <col min="3214" max="3214" width="19.140625" style="1" customWidth="1"/>
    <col min="3215" max="3217" width="17" style="1" bestFit="1" customWidth="1"/>
    <col min="3218" max="3218" width="15" style="1" customWidth="1"/>
    <col min="3219" max="3219" width="16.140625" style="1" customWidth="1"/>
    <col min="3220" max="3220" width="16.42578125" style="1" customWidth="1"/>
    <col min="3221" max="3221" width="6.5703125" style="1" customWidth="1"/>
    <col min="3222" max="3222" width="17.5703125" style="1" customWidth="1"/>
    <col min="3223" max="3225" width="17.7109375" style="1" customWidth="1"/>
    <col min="3226" max="3226" width="17" style="1" bestFit="1" customWidth="1"/>
    <col min="3227" max="3227" width="15.85546875" style="1" customWidth="1"/>
    <col min="3228" max="3228" width="13.85546875" style="1" customWidth="1"/>
    <col min="3229" max="3229" width="15" style="1" customWidth="1"/>
    <col min="3230" max="3231" width="13.85546875" style="1" customWidth="1"/>
    <col min="3232" max="3232" width="19" style="1" customWidth="1"/>
    <col min="3233" max="3233" width="19.140625" style="1" customWidth="1"/>
    <col min="3234" max="3235" width="17" style="1" bestFit="1" customWidth="1"/>
    <col min="3236" max="3236" width="17.42578125" style="1" customWidth="1"/>
    <col min="3237" max="3237" width="15" style="1" customWidth="1"/>
    <col min="3238" max="3238" width="16.140625" style="1" customWidth="1"/>
    <col min="3239" max="3239" width="16.42578125" style="1" customWidth="1"/>
    <col min="3240" max="3240" width="8.5703125" style="1" customWidth="1"/>
    <col min="3241" max="3242" width="3.5703125" style="1" bestFit="1" customWidth="1"/>
    <col min="3243" max="3243" width="14.7109375" style="1" customWidth="1"/>
    <col min="3244" max="3445" width="9.140625" style="1"/>
    <col min="3446" max="3446" width="6.85546875" style="1" customWidth="1"/>
    <col min="3447" max="3447" width="8.5703125" style="1" customWidth="1"/>
    <col min="3448" max="3448" width="40.85546875" style="1" customWidth="1"/>
    <col min="3449" max="3449" width="6.42578125" style="1" customWidth="1"/>
    <col min="3450" max="3450" width="11.42578125" style="1" customWidth="1"/>
    <col min="3451" max="3451" width="12.140625" style="1" customWidth="1"/>
    <col min="3452" max="3459" width="9.140625" style="1" customWidth="1"/>
    <col min="3460" max="3460" width="17.42578125" style="1" customWidth="1"/>
    <col min="3461" max="3461" width="18.42578125" style="1" customWidth="1"/>
    <col min="3462" max="3462" width="17" style="1" bestFit="1" customWidth="1"/>
    <col min="3463" max="3464" width="17.5703125" style="1" customWidth="1"/>
    <col min="3465" max="3465" width="15.140625" style="1" customWidth="1"/>
    <col min="3466" max="3466" width="16" style="1" customWidth="1"/>
    <col min="3467" max="3467" width="18" style="1" customWidth="1"/>
    <col min="3468" max="3468" width="15.5703125" style="1" customWidth="1"/>
    <col min="3469" max="3469" width="17.5703125" style="1" customWidth="1"/>
    <col min="3470" max="3470" width="19.140625" style="1" customWidth="1"/>
    <col min="3471" max="3473" width="17" style="1" bestFit="1" customWidth="1"/>
    <col min="3474" max="3474" width="15" style="1" customWidth="1"/>
    <col min="3475" max="3475" width="16.140625" style="1" customWidth="1"/>
    <col min="3476" max="3476" width="16.42578125" style="1" customWidth="1"/>
    <col min="3477" max="3477" width="6.5703125" style="1" customWidth="1"/>
    <col min="3478" max="3478" width="17.5703125" style="1" customWidth="1"/>
    <col min="3479" max="3481" width="17.7109375" style="1" customWidth="1"/>
    <col min="3482" max="3482" width="17" style="1" bestFit="1" customWidth="1"/>
    <col min="3483" max="3483" width="15.85546875" style="1" customWidth="1"/>
    <col min="3484" max="3484" width="13.85546875" style="1" customWidth="1"/>
    <col min="3485" max="3485" width="15" style="1" customWidth="1"/>
    <col min="3486" max="3487" width="13.85546875" style="1" customWidth="1"/>
    <col min="3488" max="3488" width="19" style="1" customWidth="1"/>
    <col min="3489" max="3489" width="19.140625" style="1" customWidth="1"/>
    <col min="3490" max="3491" width="17" style="1" bestFit="1" customWidth="1"/>
    <col min="3492" max="3492" width="17.42578125" style="1" customWidth="1"/>
    <col min="3493" max="3493" width="15" style="1" customWidth="1"/>
    <col min="3494" max="3494" width="16.140625" style="1" customWidth="1"/>
    <col min="3495" max="3495" width="16.42578125" style="1" customWidth="1"/>
    <col min="3496" max="3496" width="8.5703125" style="1" customWidth="1"/>
    <col min="3497" max="3498" width="3.5703125" style="1" bestFit="1" customWidth="1"/>
    <col min="3499" max="3499" width="14.7109375" style="1" customWidth="1"/>
    <col min="3500" max="3701" width="9.140625" style="1"/>
    <col min="3702" max="3702" width="6.85546875" style="1" customWidth="1"/>
    <col min="3703" max="3703" width="8.5703125" style="1" customWidth="1"/>
    <col min="3704" max="3704" width="40.85546875" style="1" customWidth="1"/>
    <col min="3705" max="3705" width="6.42578125" style="1" customWidth="1"/>
    <col min="3706" max="3706" width="11.42578125" style="1" customWidth="1"/>
    <col min="3707" max="3707" width="12.140625" style="1" customWidth="1"/>
    <col min="3708" max="3715" width="9.140625" style="1" customWidth="1"/>
    <col min="3716" max="3716" width="17.42578125" style="1" customWidth="1"/>
    <col min="3717" max="3717" width="18.42578125" style="1" customWidth="1"/>
    <col min="3718" max="3718" width="17" style="1" bestFit="1" customWidth="1"/>
    <col min="3719" max="3720" width="17.5703125" style="1" customWidth="1"/>
    <col min="3721" max="3721" width="15.140625" style="1" customWidth="1"/>
    <col min="3722" max="3722" width="16" style="1" customWidth="1"/>
    <col min="3723" max="3723" width="18" style="1" customWidth="1"/>
    <col min="3724" max="3724" width="15.5703125" style="1" customWidth="1"/>
    <col min="3725" max="3725" width="17.5703125" style="1" customWidth="1"/>
    <col min="3726" max="3726" width="19.140625" style="1" customWidth="1"/>
    <col min="3727" max="3729" width="17" style="1" bestFit="1" customWidth="1"/>
    <col min="3730" max="3730" width="15" style="1" customWidth="1"/>
    <col min="3731" max="3731" width="16.140625" style="1" customWidth="1"/>
    <col min="3732" max="3732" width="16.42578125" style="1" customWidth="1"/>
    <col min="3733" max="3733" width="6.5703125" style="1" customWidth="1"/>
    <col min="3734" max="3734" width="17.5703125" style="1" customWidth="1"/>
    <col min="3735" max="3737" width="17.7109375" style="1" customWidth="1"/>
    <col min="3738" max="3738" width="17" style="1" bestFit="1" customWidth="1"/>
    <col min="3739" max="3739" width="15.85546875" style="1" customWidth="1"/>
    <col min="3740" max="3740" width="13.85546875" style="1" customWidth="1"/>
    <col min="3741" max="3741" width="15" style="1" customWidth="1"/>
    <col min="3742" max="3743" width="13.85546875" style="1" customWidth="1"/>
    <col min="3744" max="3744" width="19" style="1" customWidth="1"/>
    <col min="3745" max="3745" width="19.140625" style="1" customWidth="1"/>
    <col min="3746" max="3747" width="17" style="1" bestFit="1" customWidth="1"/>
    <col min="3748" max="3748" width="17.42578125" style="1" customWidth="1"/>
    <col min="3749" max="3749" width="15" style="1" customWidth="1"/>
    <col min="3750" max="3750" width="16.140625" style="1" customWidth="1"/>
    <col min="3751" max="3751" width="16.42578125" style="1" customWidth="1"/>
    <col min="3752" max="3752" width="8.5703125" style="1" customWidth="1"/>
    <col min="3753" max="3754" width="3.5703125" style="1" bestFit="1" customWidth="1"/>
    <col min="3755" max="3755" width="14.7109375" style="1" customWidth="1"/>
    <col min="3756" max="3957" width="9.140625" style="1"/>
    <col min="3958" max="3958" width="6.85546875" style="1" customWidth="1"/>
    <col min="3959" max="3959" width="8.5703125" style="1" customWidth="1"/>
    <col min="3960" max="3960" width="40.85546875" style="1" customWidth="1"/>
    <col min="3961" max="3961" width="6.42578125" style="1" customWidth="1"/>
    <col min="3962" max="3962" width="11.42578125" style="1" customWidth="1"/>
    <col min="3963" max="3963" width="12.140625" style="1" customWidth="1"/>
    <col min="3964" max="3971" width="9.140625" style="1" customWidth="1"/>
    <col min="3972" max="3972" width="17.42578125" style="1" customWidth="1"/>
    <col min="3973" max="3973" width="18.42578125" style="1" customWidth="1"/>
    <col min="3974" max="3974" width="17" style="1" bestFit="1" customWidth="1"/>
    <col min="3975" max="3976" width="17.5703125" style="1" customWidth="1"/>
    <col min="3977" max="3977" width="15.140625" style="1" customWidth="1"/>
    <col min="3978" max="3978" width="16" style="1" customWidth="1"/>
    <col min="3979" max="3979" width="18" style="1" customWidth="1"/>
    <col min="3980" max="3980" width="15.5703125" style="1" customWidth="1"/>
    <col min="3981" max="3981" width="17.5703125" style="1" customWidth="1"/>
    <col min="3982" max="3982" width="19.140625" style="1" customWidth="1"/>
    <col min="3983" max="3985" width="17" style="1" bestFit="1" customWidth="1"/>
    <col min="3986" max="3986" width="15" style="1" customWidth="1"/>
    <col min="3987" max="3987" width="16.140625" style="1" customWidth="1"/>
    <col min="3988" max="3988" width="16.42578125" style="1" customWidth="1"/>
    <col min="3989" max="3989" width="6.5703125" style="1" customWidth="1"/>
    <col min="3990" max="3990" width="17.5703125" style="1" customWidth="1"/>
    <col min="3991" max="3993" width="17.7109375" style="1" customWidth="1"/>
    <col min="3994" max="3994" width="17" style="1" bestFit="1" customWidth="1"/>
    <col min="3995" max="3995" width="15.85546875" style="1" customWidth="1"/>
    <col min="3996" max="3996" width="13.85546875" style="1" customWidth="1"/>
    <col min="3997" max="3997" width="15" style="1" customWidth="1"/>
    <col min="3998" max="3999" width="13.85546875" style="1" customWidth="1"/>
    <col min="4000" max="4000" width="19" style="1" customWidth="1"/>
    <col min="4001" max="4001" width="19.140625" style="1" customWidth="1"/>
    <col min="4002" max="4003" width="17" style="1" bestFit="1" customWidth="1"/>
    <col min="4004" max="4004" width="17.42578125" style="1" customWidth="1"/>
    <col min="4005" max="4005" width="15" style="1" customWidth="1"/>
    <col min="4006" max="4006" width="16.140625" style="1" customWidth="1"/>
    <col min="4007" max="4007" width="16.42578125" style="1" customWidth="1"/>
    <col min="4008" max="4008" width="8.5703125" style="1" customWidth="1"/>
    <col min="4009" max="4010" width="3.5703125" style="1" bestFit="1" customWidth="1"/>
    <col min="4011" max="4011" width="14.7109375" style="1" customWidth="1"/>
    <col min="4012" max="4213" width="9.140625" style="1"/>
    <col min="4214" max="4214" width="6.85546875" style="1" customWidth="1"/>
    <col min="4215" max="4215" width="8.5703125" style="1" customWidth="1"/>
    <col min="4216" max="4216" width="40.85546875" style="1" customWidth="1"/>
    <col min="4217" max="4217" width="6.42578125" style="1" customWidth="1"/>
    <col min="4218" max="4218" width="11.42578125" style="1" customWidth="1"/>
    <col min="4219" max="4219" width="12.140625" style="1" customWidth="1"/>
    <col min="4220" max="4227" width="9.140625" style="1" customWidth="1"/>
    <col min="4228" max="4228" width="17.42578125" style="1" customWidth="1"/>
    <col min="4229" max="4229" width="18.42578125" style="1" customWidth="1"/>
    <col min="4230" max="4230" width="17" style="1" bestFit="1" customWidth="1"/>
    <col min="4231" max="4232" width="17.5703125" style="1" customWidth="1"/>
    <col min="4233" max="4233" width="15.140625" style="1" customWidth="1"/>
    <col min="4234" max="4234" width="16" style="1" customWidth="1"/>
    <col min="4235" max="4235" width="18" style="1" customWidth="1"/>
    <col min="4236" max="4236" width="15.5703125" style="1" customWidth="1"/>
    <col min="4237" max="4237" width="17.5703125" style="1" customWidth="1"/>
    <col min="4238" max="4238" width="19.140625" style="1" customWidth="1"/>
    <col min="4239" max="4241" width="17" style="1" bestFit="1" customWidth="1"/>
    <col min="4242" max="4242" width="15" style="1" customWidth="1"/>
    <col min="4243" max="4243" width="16.140625" style="1" customWidth="1"/>
    <col min="4244" max="4244" width="16.42578125" style="1" customWidth="1"/>
    <col min="4245" max="4245" width="6.5703125" style="1" customWidth="1"/>
    <col min="4246" max="4246" width="17.5703125" style="1" customWidth="1"/>
    <col min="4247" max="4249" width="17.7109375" style="1" customWidth="1"/>
    <col min="4250" max="4250" width="17" style="1" bestFit="1" customWidth="1"/>
    <col min="4251" max="4251" width="15.85546875" style="1" customWidth="1"/>
    <col min="4252" max="4252" width="13.85546875" style="1" customWidth="1"/>
    <col min="4253" max="4253" width="15" style="1" customWidth="1"/>
    <col min="4254" max="4255" width="13.85546875" style="1" customWidth="1"/>
    <col min="4256" max="4256" width="19" style="1" customWidth="1"/>
    <col min="4257" max="4257" width="19.140625" style="1" customWidth="1"/>
    <col min="4258" max="4259" width="17" style="1" bestFit="1" customWidth="1"/>
    <col min="4260" max="4260" width="17.42578125" style="1" customWidth="1"/>
    <col min="4261" max="4261" width="15" style="1" customWidth="1"/>
    <col min="4262" max="4262" width="16.140625" style="1" customWidth="1"/>
    <col min="4263" max="4263" width="16.42578125" style="1" customWidth="1"/>
    <col min="4264" max="4264" width="8.5703125" style="1" customWidth="1"/>
    <col min="4265" max="4266" width="3.5703125" style="1" bestFit="1" customWidth="1"/>
    <col min="4267" max="4267" width="14.7109375" style="1" customWidth="1"/>
    <col min="4268" max="4469" width="9.140625" style="1"/>
    <col min="4470" max="4470" width="6.85546875" style="1" customWidth="1"/>
    <col min="4471" max="4471" width="8.5703125" style="1" customWidth="1"/>
    <col min="4472" max="4472" width="40.85546875" style="1" customWidth="1"/>
    <col min="4473" max="4473" width="6.42578125" style="1" customWidth="1"/>
    <col min="4474" max="4474" width="11.42578125" style="1" customWidth="1"/>
    <col min="4475" max="4475" width="12.140625" style="1" customWidth="1"/>
    <col min="4476" max="4483" width="9.140625" style="1" customWidth="1"/>
    <col min="4484" max="4484" width="17.42578125" style="1" customWidth="1"/>
    <col min="4485" max="4485" width="18.42578125" style="1" customWidth="1"/>
    <col min="4486" max="4486" width="17" style="1" bestFit="1" customWidth="1"/>
    <col min="4487" max="4488" width="17.5703125" style="1" customWidth="1"/>
    <col min="4489" max="4489" width="15.140625" style="1" customWidth="1"/>
    <col min="4490" max="4490" width="16" style="1" customWidth="1"/>
    <col min="4491" max="4491" width="18" style="1" customWidth="1"/>
    <col min="4492" max="4492" width="15.5703125" style="1" customWidth="1"/>
    <col min="4493" max="4493" width="17.5703125" style="1" customWidth="1"/>
    <col min="4494" max="4494" width="19.140625" style="1" customWidth="1"/>
    <col min="4495" max="4497" width="17" style="1" bestFit="1" customWidth="1"/>
    <col min="4498" max="4498" width="15" style="1" customWidth="1"/>
    <col min="4499" max="4499" width="16.140625" style="1" customWidth="1"/>
    <col min="4500" max="4500" width="16.42578125" style="1" customWidth="1"/>
    <col min="4501" max="4501" width="6.5703125" style="1" customWidth="1"/>
    <col min="4502" max="4502" width="17.5703125" style="1" customWidth="1"/>
    <col min="4503" max="4505" width="17.7109375" style="1" customWidth="1"/>
    <col min="4506" max="4506" width="17" style="1" bestFit="1" customWidth="1"/>
    <col min="4507" max="4507" width="15.85546875" style="1" customWidth="1"/>
    <col min="4508" max="4508" width="13.85546875" style="1" customWidth="1"/>
    <col min="4509" max="4509" width="15" style="1" customWidth="1"/>
    <col min="4510" max="4511" width="13.85546875" style="1" customWidth="1"/>
    <col min="4512" max="4512" width="19" style="1" customWidth="1"/>
    <col min="4513" max="4513" width="19.140625" style="1" customWidth="1"/>
    <col min="4514" max="4515" width="17" style="1" bestFit="1" customWidth="1"/>
    <col min="4516" max="4516" width="17.42578125" style="1" customWidth="1"/>
    <col min="4517" max="4517" width="15" style="1" customWidth="1"/>
    <col min="4518" max="4518" width="16.140625" style="1" customWidth="1"/>
    <col min="4519" max="4519" width="16.42578125" style="1" customWidth="1"/>
    <col min="4520" max="4520" width="8.5703125" style="1" customWidth="1"/>
    <col min="4521" max="4522" width="3.5703125" style="1" bestFit="1" customWidth="1"/>
    <col min="4523" max="4523" width="14.7109375" style="1" customWidth="1"/>
    <col min="4524" max="4725" width="9.140625" style="1"/>
    <col min="4726" max="4726" width="6.85546875" style="1" customWidth="1"/>
    <col min="4727" max="4727" width="8.5703125" style="1" customWidth="1"/>
    <col min="4728" max="4728" width="40.85546875" style="1" customWidth="1"/>
    <col min="4729" max="4729" width="6.42578125" style="1" customWidth="1"/>
    <col min="4730" max="4730" width="11.42578125" style="1" customWidth="1"/>
    <col min="4731" max="4731" width="12.140625" style="1" customWidth="1"/>
    <col min="4732" max="4739" width="9.140625" style="1" customWidth="1"/>
    <col min="4740" max="4740" width="17.42578125" style="1" customWidth="1"/>
    <col min="4741" max="4741" width="18.42578125" style="1" customWidth="1"/>
    <col min="4742" max="4742" width="17" style="1" bestFit="1" customWidth="1"/>
    <col min="4743" max="4744" width="17.5703125" style="1" customWidth="1"/>
    <col min="4745" max="4745" width="15.140625" style="1" customWidth="1"/>
    <col min="4746" max="4746" width="16" style="1" customWidth="1"/>
    <col min="4747" max="4747" width="18" style="1" customWidth="1"/>
    <col min="4748" max="4748" width="15.5703125" style="1" customWidth="1"/>
    <col min="4749" max="4749" width="17.5703125" style="1" customWidth="1"/>
    <col min="4750" max="4750" width="19.140625" style="1" customWidth="1"/>
    <col min="4751" max="4753" width="17" style="1" bestFit="1" customWidth="1"/>
    <col min="4754" max="4754" width="15" style="1" customWidth="1"/>
    <col min="4755" max="4755" width="16.140625" style="1" customWidth="1"/>
    <col min="4756" max="4756" width="16.42578125" style="1" customWidth="1"/>
    <col min="4757" max="4757" width="6.5703125" style="1" customWidth="1"/>
    <col min="4758" max="4758" width="17.5703125" style="1" customWidth="1"/>
    <col min="4759" max="4761" width="17.7109375" style="1" customWidth="1"/>
    <col min="4762" max="4762" width="17" style="1" bestFit="1" customWidth="1"/>
    <col min="4763" max="4763" width="15.85546875" style="1" customWidth="1"/>
    <col min="4764" max="4764" width="13.85546875" style="1" customWidth="1"/>
    <col min="4765" max="4765" width="15" style="1" customWidth="1"/>
    <col min="4766" max="4767" width="13.85546875" style="1" customWidth="1"/>
    <col min="4768" max="4768" width="19" style="1" customWidth="1"/>
    <col min="4769" max="4769" width="19.140625" style="1" customWidth="1"/>
    <col min="4770" max="4771" width="17" style="1" bestFit="1" customWidth="1"/>
    <col min="4772" max="4772" width="17.42578125" style="1" customWidth="1"/>
    <col min="4773" max="4773" width="15" style="1" customWidth="1"/>
    <col min="4774" max="4774" width="16.140625" style="1" customWidth="1"/>
    <col min="4775" max="4775" width="16.42578125" style="1" customWidth="1"/>
    <col min="4776" max="4776" width="8.5703125" style="1" customWidth="1"/>
    <col min="4777" max="4778" width="3.5703125" style="1" bestFit="1" customWidth="1"/>
    <col min="4779" max="4779" width="14.7109375" style="1" customWidth="1"/>
    <col min="4780" max="4981" width="9.140625" style="1"/>
    <col min="4982" max="4982" width="6.85546875" style="1" customWidth="1"/>
    <col min="4983" max="4983" width="8.5703125" style="1" customWidth="1"/>
    <col min="4984" max="4984" width="40.85546875" style="1" customWidth="1"/>
    <col min="4985" max="4985" width="6.42578125" style="1" customWidth="1"/>
    <col min="4986" max="4986" width="11.42578125" style="1" customWidth="1"/>
    <col min="4987" max="4987" width="12.140625" style="1" customWidth="1"/>
    <col min="4988" max="4995" width="9.140625" style="1" customWidth="1"/>
    <col min="4996" max="4996" width="17.42578125" style="1" customWidth="1"/>
    <col min="4997" max="4997" width="18.42578125" style="1" customWidth="1"/>
    <col min="4998" max="4998" width="17" style="1" bestFit="1" customWidth="1"/>
    <col min="4999" max="5000" width="17.5703125" style="1" customWidth="1"/>
    <col min="5001" max="5001" width="15.140625" style="1" customWidth="1"/>
    <col min="5002" max="5002" width="16" style="1" customWidth="1"/>
    <col min="5003" max="5003" width="18" style="1" customWidth="1"/>
    <col min="5004" max="5004" width="15.5703125" style="1" customWidth="1"/>
    <col min="5005" max="5005" width="17.5703125" style="1" customWidth="1"/>
    <col min="5006" max="5006" width="19.140625" style="1" customWidth="1"/>
    <col min="5007" max="5009" width="17" style="1" bestFit="1" customWidth="1"/>
    <col min="5010" max="5010" width="15" style="1" customWidth="1"/>
    <col min="5011" max="5011" width="16.140625" style="1" customWidth="1"/>
    <col min="5012" max="5012" width="16.42578125" style="1" customWidth="1"/>
    <col min="5013" max="5013" width="6.5703125" style="1" customWidth="1"/>
    <col min="5014" max="5014" width="17.5703125" style="1" customWidth="1"/>
    <col min="5015" max="5017" width="17.7109375" style="1" customWidth="1"/>
    <col min="5018" max="5018" width="17" style="1" bestFit="1" customWidth="1"/>
    <col min="5019" max="5019" width="15.85546875" style="1" customWidth="1"/>
    <col min="5020" max="5020" width="13.85546875" style="1" customWidth="1"/>
    <col min="5021" max="5021" width="15" style="1" customWidth="1"/>
    <col min="5022" max="5023" width="13.85546875" style="1" customWidth="1"/>
    <col min="5024" max="5024" width="19" style="1" customWidth="1"/>
    <col min="5025" max="5025" width="19.140625" style="1" customWidth="1"/>
    <col min="5026" max="5027" width="17" style="1" bestFit="1" customWidth="1"/>
    <col min="5028" max="5028" width="17.42578125" style="1" customWidth="1"/>
    <col min="5029" max="5029" width="15" style="1" customWidth="1"/>
    <col min="5030" max="5030" width="16.140625" style="1" customWidth="1"/>
    <col min="5031" max="5031" width="16.42578125" style="1" customWidth="1"/>
    <col min="5032" max="5032" width="8.5703125" style="1" customWidth="1"/>
    <col min="5033" max="5034" width="3.5703125" style="1" bestFit="1" customWidth="1"/>
    <col min="5035" max="5035" width="14.7109375" style="1" customWidth="1"/>
    <col min="5036" max="5237" width="9.140625" style="1"/>
    <col min="5238" max="5238" width="6.85546875" style="1" customWidth="1"/>
    <col min="5239" max="5239" width="8.5703125" style="1" customWidth="1"/>
    <col min="5240" max="5240" width="40.85546875" style="1" customWidth="1"/>
    <col min="5241" max="5241" width="6.42578125" style="1" customWidth="1"/>
    <col min="5242" max="5242" width="11.42578125" style="1" customWidth="1"/>
    <col min="5243" max="5243" width="12.140625" style="1" customWidth="1"/>
    <col min="5244" max="5251" width="9.140625" style="1" customWidth="1"/>
    <col min="5252" max="5252" width="17.42578125" style="1" customWidth="1"/>
    <col min="5253" max="5253" width="18.42578125" style="1" customWidth="1"/>
    <col min="5254" max="5254" width="17" style="1" bestFit="1" customWidth="1"/>
    <col min="5255" max="5256" width="17.5703125" style="1" customWidth="1"/>
    <col min="5257" max="5257" width="15.140625" style="1" customWidth="1"/>
    <col min="5258" max="5258" width="16" style="1" customWidth="1"/>
    <col min="5259" max="5259" width="18" style="1" customWidth="1"/>
    <col min="5260" max="5260" width="15.5703125" style="1" customWidth="1"/>
    <col min="5261" max="5261" width="17.5703125" style="1" customWidth="1"/>
    <col min="5262" max="5262" width="19.140625" style="1" customWidth="1"/>
    <col min="5263" max="5265" width="17" style="1" bestFit="1" customWidth="1"/>
    <col min="5266" max="5266" width="15" style="1" customWidth="1"/>
    <col min="5267" max="5267" width="16.140625" style="1" customWidth="1"/>
    <col min="5268" max="5268" width="16.42578125" style="1" customWidth="1"/>
    <col min="5269" max="5269" width="6.5703125" style="1" customWidth="1"/>
    <col min="5270" max="5270" width="17.5703125" style="1" customWidth="1"/>
    <col min="5271" max="5273" width="17.7109375" style="1" customWidth="1"/>
    <col min="5274" max="5274" width="17" style="1" bestFit="1" customWidth="1"/>
    <col min="5275" max="5275" width="15.85546875" style="1" customWidth="1"/>
    <col min="5276" max="5276" width="13.85546875" style="1" customWidth="1"/>
    <col min="5277" max="5277" width="15" style="1" customWidth="1"/>
    <col min="5278" max="5279" width="13.85546875" style="1" customWidth="1"/>
    <col min="5280" max="5280" width="19" style="1" customWidth="1"/>
    <col min="5281" max="5281" width="19.140625" style="1" customWidth="1"/>
    <col min="5282" max="5283" width="17" style="1" bestFit="1" customWidth="1"/>
    <col min="5284" max="5284" width="17.42578125" style="1" customWidth="1"/>
    <col min="5285" max="5285" width="15" style="1" customWidth="1"/>
    <col min="5286" max="5286" width="16.140625" style="1" customWidth="1"/>
    <col min="5287" max="5287" width="16.42578125" style="1" customWidth="1"/>
    <col min="5288" max="5288" width="8.5703125" style="1" customWidth="1"/>
    <col min="5289" max="5290" width="3.5703125" style="1" bestFit="1" customWidth="1"/>
    <col min="5291" max="5291" width="14.7109375" style="1" customWidth="1"/>
    <col min="5292" max="5493" width="9.140625" style="1"/>
    <col min="5494" max="5494" width="6.85546875" style="1" customWidth="1"/>
    <col min="5495" max="5495" width="8.5703125" style="1" customWidth="1"/>
    <col min="5496" max="5496" width="40.85546875" style="1" customWidth="1"/>
    <col min="5497" max="5497" width="6.42578125" style="1" customWidth="1"/>
    <col min="5498" max="5498" width="11.42578125" style="1" customWidth="1"/>
    <col min="5499" max="5499" width="12.140625" style="1" customWidth="1"/>
    <col min="5500" max="5507" width="9.140625" style="1" customWidth="1"/>
    <col min="5508" max="5508" width="17.42578125" style="1" customWidth="1"/>
    <col min="5509" max="5509" width="18.42578125" style="1" customWidth="1"/>
    <col min="5510" max="5510" width="17" style="1" bestFit="1" customWidth="1"/>
    <col min="5511" max="5512" width="17.5703125" style="1" customWidth="1"/>
    <col min="5513" max="5513" width="15.140625" style="1" customWidth="1"/>
    <col min="5514" max="5514" width="16" style="1" customWidth="1"/>
    <col min="5515" max="5515" width="18" style="1" customWidth="1"/>
    <col min="5516" max="5516" width="15.5703125" style="1" customWidth="1"/>
    <col min="5517" max="5517" width="17.5703125" style="1" customWidth="1"/>
    <col min="5518" max="5518" width="19.140625" style="1" customWidth="1"/>
    <col min="5519" max="5521" width="17" style="1" bestFit="1" customWidth="1"/>
    <col min="5522" max="5522" width="15" style="1" customWidth="1"/>
    <col min="5523" max="5523" width="16.140625" style="1" customWidth="1"/>
    <col min="5524" max="5524" width="16.42578125" style="1" customWidth="1"/>
    <col min="5525" max="5525" width="6.5703125" style="1" customWidth="1"/>
    <col min="5526" max="5526" width="17.5703125" style="1" customWidth="1"/>
    <col min="5527" max="5529" width="17.7109375" style="1" customWidth="1"/>
    <col min="5530" max="5530" width="17" style="1" bestFit="1" customWidth="1"/>
    <col min="5531" max="5531" width="15.85546875" style="1" customWidth="1"/>
    <col min="5532" max="5532" width="13.85546875" style="1" customWidth="1"/>
    <col min="5533" max="5533" width="15" style="1" customWidth="1"/>
    <col min="5534" max="5535" width="13.85546875" style="1" customWidth="1"/>
    <col min="5536" max="5536" width="19" style="1" customWidth="1"/>
    <col min="5537" max="5537" width="19.140625" style="1" customWidth="1"/>
    <col min="5538" max="5539" width="17" style="1" bestFit="1" customWidth="1"/>
    <col min="5540" max="5540" width="17.42578125" style="1" customWidth="1"/>
    <col min="5541" max="5541" width="15" style="1" customWidth="1"/>
    <col min="5542" max="5542" width="16.140625" style="1" customWidth="1"/>
    <col min="5543" max="5543" width="16.42578125" style="1" customWidth="1"/>
    <col min="5544" max="5544" width="8.5703125" style="1" customWidth="1"/>
    <col min="5545" max="5546" width="3.5703125" style="1" bestFit="1" customWidth="1"/>
    <col min="5547" max="5547" width="14.7109375" style="1" customWidth="1"/>
    <col min="5548" max="5749" width="9.140625" style="1"/>
    <col min="5750" max="5750" width="6.85546875" style="1" customWidth="1"/>
    <col min="5751" max="5751" width="8.5703125" style="1" customWidth="1"/>
    <col min="5752" max="5752" width="40.85546875" style="1" customWidth="1"/>
    <col min="5753" max="5753" width="6.42578125" style="1" customWidth="1"/>
    <col min="5754" max="5754" width="11.42578125" style="1" customWidth="1"/>
    <col min="5755" max="5755" width="12.140625" style="1" customWidth="1"/>
    <col min="5756" max="5763" width="9.140625" style="1" customWidth="1"/>
    <col min="5764" max="5764" width="17.42578125" style="1" customWidth="1"/>
    <col min="5765" max="5765" width="18.42578125" style="1" customWidth="1"/>
    <col min="5766" max="5766" width="17" style="1" bestFit="1" customWidth="1"/>
    <col min="5767" max="5768" width="17.5703125" style="1" customWidth="1"/>
    <col min="5769" max="5769" width="15.140625" style="1" customWidth="1"/>
    <col min="5770" max="5770" width="16" style="1" customWidth="1"/>
    <col min="5771" max="5771" width="18" style="1" customWidth="1"/>
    <col min="5772" max="5772" width="15.5703125" style="1" customWidth="1"/>
    <col min="5773" max="5773" width="17.5703125" style="1" customWidth="1"/>
    <col min="5774" max="5774" width="19.140625" style="1" customWidth="1"/>
    <col min="5775" max="5777" width="17" style="1" bestFit="1" customWidth="1"/>
    <col min="5778" max="5778" width="15" style="1" customWidth="1"/>
    <col min="5779" max="5779" width="16.140625" style="1" customWidth="1"/>
    <col min="5780" max="5780" width="16.42578125" style="1" customWidth="1"/>
    <col min="5781" max="5781" width="6.5703125" style="1" customWidth="1"/>
    <col min="5782" max="5782" width="17.5703125" style="1" customWidth="1"/>
    <col min="5783" max="5785" width="17.7109375" style="1" customWidth="1"/>
    <col min="5786" max="5786" width="17" style="1" bestFit="1" customWidth="1"/>
    <col min="5787" max="5787" width="15.85546875" style="1" customWidth="1"/>
    <col min="5788" max="5788" width="13.85546875" style="1" customWidth="1"/>
    <col min="5789" max="5789" width="15" style="1" customWidth="1"/>
    <col min="5790" max="5791" width="13.85546875" style="1" customWidth="1"/>
    <col min="5792" max="5792" width="19" style="1" customWidth="1"/>
    <col min="5793" max="5793" width="19.140625" style="1" customWidth="1"/>
    <col min="5794" max="5795" width="17" style="1" bestFit="1" customWidth="1"/>
    <col min="5796" max="5796" width="17.42578125" style="1" customWidth="1"/>
    <col min="5797" max="5797" width="15" style="1" customWidth="1"/>
    <col min="5798" max="5798" width="16.140625" style="1" customWidth="1"/>
    <col min="5799" max="5799" width="16.42578125" style="1" customWidth="1"/>
    <col min="5800" max="5800" width="8.5703125" style="1" customWidth="1"/>
    <col min="5801" max="5802" width="3.5703125" style="1" bestFit="1" customWidth="1"/>
    <col min="5803" max="5803" width="14.7109375" style="1" customWidth="1"/>
    <col min="5804" max="6005" width="9.140625" style="1"/>
    <col min="6006" max="6006" width="6.85546875" style="1" customWidth="1"/>
    <col min="6007" max="6007" width="8.5703125" style="1" customWidth="1"/>
    <col min="6008" max="6008" width="40.85546875" style="1" customWidth="1"/>
    <col min="6009" max="6009" width="6.42578125" style="1" customWidth="1"/>
    <col min="6010" max="6010" width="11.42578125" style="1" customWidth="1"/>
    <col min="6011" max="6011" width="12.140625" style="1" customWidth="1"/>
    <col min="6012" max="6019" width="9.140625" style="1" customWidth="1"/>
    <col min="6020" max="6020" width="17.42578125" style="1" customWidth="1"/>
    <col min="6021" max="6021" width="18.42578125" style="1" customWidth="1"/>
    <col min="6022" max="6022" width="17" style="1" bestFit="1" customWidth="1"/>
    <col min="6023" max="6024" width="17.5703125" style="1" customWidth="1"/>
    <col min="6025" max="6025" width="15.140625" style="1" customWidth="1"/>
    <col min="6026" max="6026" width="16" style="1" customWidth="1"/>
    <col min="6027" max="6027" width="18" style="1" customWidth="1"/>
    <col min="6028" max="6028" width="15.5703125" style="1" customWidth="1"/>
    <col min="6029" max="6029" width="17.5703125" style="1" customWidth="1"/>
    <col min="6030" max="6030" width="19.140625" style="1" customWidth="1"/>
    <col min="6031" max="6033" width="17" style="1" bestFit="1" customWidth="1"/>
    <col min="6034" max="6034" width="15" style="1" customWidth="1"/>
    <col min="6035" max="6035" width="16.140625" style="1" customWidth="1"/>
    <col min="6036" max="6036" width="16.42578125" style="1" customWidth="1"/>
    <col min="6037" max="6037" width="6.5703125" style="1" customWidth="1"/>
    <col min="6038" max="6038" width="17.5703125" style="1" customWidth="1"/>
    <col min="6039" max="6041" width="17.7109375" style="1" customWidth="1"/>
    <col min="6042" max="6042" width="17" style="1" bestFit="1" customWidth="1"/>
    <col min="6043" max="6043" width="15.85546875" style="1" customWidth="1"/>
    <col min="6044" max="6044" width="13.85546875" style="1" customWidth="1"/>
    <col min="6045" max="6045" width="15" style="1" customWidth="1"/>
    <col min="6046" max="6047" width="13.85546875" style="1" customWidth="1"/>
    <col min="6048" max="6048" width="19" style="1" customWidth="1"/>
    <col min="6049" max="6049" width="19.140625" style="1" customWidth="1"/>
    <col min="6050" max="6051" width="17" style="1" bestFit="1" customWidth="1"/>
    <col min="6052" max="6052" width="17.42578125" style="1" customWidth="1"/>
    <col min="6053" max="6053" width="15" style="1" customWidth="1"/>
    <col min="6054" max="6054" width="16.140625" style="1" customWidth="1"/>
    <col min="6055" max="6055" width="16.42578125" style="1" customWidth="1"/>
    <col min="6056" max="6056" width="8.5703125" style="1" customWidth="1"/>
    <col min="6057" max="6058" width="3.5703125" style="1" bestFit="1" customWidth="1"/>
    <col min="6059" max="6059" width="14.7109375" style="1" customWidth="1"/>
    <col min="6060" max="6261" width="9.140625" style="1"/>
    <col min="6262" max="6262" width="6.85546875" style="1" customWidth="1"/>
    <col min="6263" max="6263" width="8.5703125" style="1" customWidth="1"/>
    <col min="6264" max="6264" width="40.85546875" style="1" customWidth="1"/>
    <col min="6265" max="6265" width="6.42578125" style="1" customWidth="1"/>
    <col min="6266" max="6266" width="11.42578125" style="1" customWidth="1"/>
    <col min="6267" max="6267" width="12.140625" style="1" customWidth="1"/>
    <col min="6268" max="6275" width="9.140625" style="1" customWidth="1"/>
    <col min="6276" max="6276" width="17.42578125" style="1" customWidth="1"/>
    <col min="6277" max="6277" width="18.42578125" style="1" customWidth="1"/>
    <col min="6278" max="6278" width="17" style="1" bestFit="1" customWidth="1"/>
    <col min="6279" max="6280" width="17.5703125" style="1" customWidth="1"/>
    <col min="6281" max="6281" width="15.140625" style="1" customWidth="1"/>
    <col min="6282" max="6282" width="16" style="1" customWidth="1"/>
    <col min="6283" max="6283" width="18" style="1" customWidth="1"/>
    <col min="6284" max="6284" width="15.5703125" style="1" customWidth="1"/>
    <col min="6285" max="6285" width="17.5703125" style="1" customWidth="1"/>
    <col min="6286" max="6286" width="19.140625" style="1" customWidth="1"/>
    <col min="6287" max="6289" width="17" style="1" bestFit="1" customWidth="1"/>
    <col min="6290" max="6290" width="15" style="1" customWidth="1"/>
    <col min="6291" max="6291" width="16.140625" style="1" customWidth="1"/>
    <col min="6292" max="6292" width="16.42578125" style="1" customWidth="1"/>
    <col min="6293" max="6293" width="6.5703125" style="1" customWidth="1"/>
    <col min="6294" max="6294" width="17.5703125" style="1" customWidth="1"/>
    <col min="6295" max="6297" width="17.7109375" style="1" customWidth="1"/>
    <col min="6298" max="6298" width="17" style="1" bestFit="1" customWidth="1"/>
    <col min="6299" max="6299" width="15.85546875" style="1" customWidth="1"/>
    <col min="6300" max="6300" width="13.85546875" style="1" customWidth="1"/>
    <col min="6301" max="6301" width="15" style="1" customWidth="1"/>
    <col min="6302" max="6303" width="13.85546875" style="1" customWidth="1"/>
    <col min="6304" max="6304" width="19" style="1" customWidth="1"/>
    <col min="6305" max="6305" width="19.140625" style="1" customWidth="1"/>
    <col min="6306" max="6307" width="17" style="1" bestFit="1" customWidth="1"/>
    <col min="6308" max="6308" width="17.42578125" style="1" customWidth="1"/>
    <col min="6309" max="6309" width="15" style="1" customWidth="1"/>
    <col min="6310" max="6310" width="16.140625" style="1" customWidth="1"/>
    <col min="6311" max="6311" width="16.42578125" style="1" customWidth="1"/>
    <col min="6312" max="6312" width="8.5703125" style="1" customWidth="1"/>
    <col min="6313" max="6314" width="3.5703125" style="1" bestFit="1" customWidth="1"/>
    <col min="6315" max="6315" width="14.7109375" style="1" customWidth="1"/>
    <col min="6316" max="6517" width="9.140625" style="1"/>
    <col min="6518" max="6518" width="6.85546875" style="1" customWidth="1"/>
    <col min="6519" max="6519" width="8.5703125" style="1" customWidth="1"/>
    <col min="6520" max="6520" width="40.85546875" style="1" customWidth="1"/>
    <col min="6521" max="6521" width="6.42578125" style="1" customWidth="1"/>
    <col min="6522" max="6522" width="11.42578125" style="1" customWidth="1"/>
    <col min="6523" max="6523" width="12.140625" style="1" customWidth="1"/>
    <col min="6524" max="6531" width="9.140625" style="1" customWidth="1"/>
    <col min="6532" max="6532" width="17.42578125" style="1" customWidth="1"/>
    <col min="6533" max="6533" width="18.42578125" style="1" customWidth="1"/>
    <col min="6534" max="6534" width="17" style="1" bestFit="1" customWidth="1"/>
    <col min="6535" max="6536" width="17.5703125" style="1" customWidth="1"/>
    <col min="6537" max="6537" width="15.140625" style="1" customWidth="1"/>
    <col min="6538" max="6538" width="16" style="1" customWidth="1"/>
    <col min="6539" max="6539" width="18" style="1" customWidth="1"/>
    <col min="6540" max="6540" width="15.5703125" style="1" customWidth="1"/>
    <col min="6541" max="6541" width="17.5703125" style="1" customWidth="1"/>
    <col min="6542" max="6542" width="19.140625" style="1" customWidth="1"/>
    <col min="6543" max="6545" width="17" style="1" bestFit="1" customWidth="1"/>
    <col min="6546" max="6546" width="15" style="1" customWidth="1"/>
    <col min="6547" max="6547" width="16.140625" style="1" customWidth="1"/>
    <col min="6548" max="6548" width="16.42578125" style="1" customWidth="1"/>
    <col min="6549" max="6549" width="6.5703125" style="1" customWidth="1"/>
    <col min="6550" max="6550" width="17.5703125" style="1" customWidth="1"/>
    <col min="6551" max="6553" width="17.7109375" style="1" customWidth="1"/>
    <col min="6554" max="6554" width="17" style="1" bestFit="1" customWidth="1"/>
    <col min="6555" max="6555" width="15.85546875" style="1" customWidth="1"/>
    <col min="6556" max="6556" width="13.85546875" style="1" customWidth="1"/>
    <col min="6557" max="6557" width="15" style="1" customWidth="1"/>
    <col min="6558" max="6559" width="13.85546875" style="1" customWidth="1"/>
    <col min="6560" max="6560" width="19" style="1" customWidth="1"/>
    <col min="6561" max="6561" width="19.140625" style="1" customWidth="1"/>
    <col min="6562" max="6563" width="17" style="1" bestFit="1" customWidth="1"/>
    <col min="6564" max="6564" width="17.42578125" style="1" customWidth="1"/>
    <col min="6565" max="6565" width="15" style="1" customWidth="1"/>
    <col min="6566" max="6566" width="16.140625" style="1" customWidth="1"/>
    <col min="6567" max="6567" width="16.42578125" style="1" customWidth="1"/>
    <col min="6568" max="6568" width="8.5703125" style="1" customWidth="1"/>
    <col min="6569" max="6570" width="3.5703125" style="1" bestFit="1" customWidth="1"/>
    <col min="6571" max="6571" width="14.7109375" style="1" customWidth="1"/>
    <col min="6572" max="6773" width="9.140625" style="1"/>
    <col min="6774" max="6774" width="6.85546875" style="1" customWidth="1"/>
    <col min="6775" max="6775" width="8.5703125" style="1" customWidth="1"/>
    <col min="6776" max="6776" width="40.85546875" style="1" customWidth="1"/>
    <col min="6777" max="6777" width="6.42578125" style="1" customWidth="1"/>
    <col min="6778" max="6778" width="11.42578125" style="1" customWidth="1"/>
    <col min="6779" max="6779" width="12.140625" style="1" customWidth="1"/>
    <col min="6780" max="6787" width="9.140625" style="1" customWidth="1"/>
    <col min="6788" max="6788" width="17.42578125" style="1" customWidth="1"/>
    <col min="6789" max="6789" width="18.42578125" style="1" customWidth="1"/>
    <col min="6790" max="6790" width="17" style="1" bestFit="1" customWidth="1"/>
    <col min="6791" max="6792" width="17.5703125" style="1" customWidth="1"/>
    <col min="6793" max="6793" width="15.140625" style="1" customWidth="1"/>
    <col min="6794" max="6794" width="16" style="1" customWidth="1"/>
    <col min="6795" max="6795" width="18" style="1" customWidth="1"/>
    <col min="6796" max="6796" width="15.5703125" style="1" customWidth="1"/>
    <col min="6797" max="6797" width="17.5703125" style="1" customWidth="1"/>
    <col min="6798" max="6798" width="19.140625" style="1" customWidth="1"/>
    <col min="6799" max="6801" width="17" style="1" bestFit="1" customWidth="1"/>
    <col min="6802" max="6802" width="15" style="1" customWidth="1"/>
    <col min="6803" max="6803" width="16.140625" style="1" customWidth="1"/>
    <col min="6804" max="6804" width="16.42578125" style="1" customWidth="1"/>
    <col min="6805" max="6805" width="6.5703125" style="1" customWidth="1"/>
    <col min="6806" max="6806" width="17.5703125" style="1" customWidth="1"/>
    <col min="6807" max="6809" width="17.7109375" style="1" customWidth="1"/>
    <col min="6810" max="6810" width="17" style="1" bestFit="1" customWidth="1"/>
    <col min="6811" max="6811" width="15.85546875" style="1" customWidth="1"/>
    <col min="6812" max="6812" width="13.85546875" style="1" customWidth="1"/>
    <col min="6813" max="6813" width="15" style="1" customWidth="1"/>
    <col min="6814" max="6815" width="13.85546875" style="1" customWidth="1"/>
    <col min="6816" max="6816" width="19" style="1" customWidth="1"/>
    <col min="6817" max="6817" width="19.140625" style="1" customWidth="1"/>
    <col min="6818" max="6819" width="17" style="1" bestFit="1" customWidth="1"/>
    <col min="6820" max="6820" width="17.42578125" style="1" customWidth="1"/>
    <col min="6821" max="6821" width="15" style="1" customWidth="1"/>
    <col min="6822" max="6822" width="16.140625" style="1" customWidth="1"/>
    <col min="6823" max="6823" width="16.42578125" style="1" customWidth="1"/>
    <col min="6824" max="6824" width="8.5703125" style="1" customWidth="1"/>
    <col min="6825" max="6826" width="3.5703125" style="1" bestFit="1" customWidth="1"/>
    <col min="6827" max="6827" width="14.7109375" style="1" customWidth="1"/>
    <col min="6828" max="7029" width="9.140625" style="1"/>
    <col min="7030" max="7030" width="6.85546875" style="1" customWidth="1"/>
    <col min="7031" max="7031" width="8.5703125" style="1" customWidth="1"/>
    <col min="7032" max="7032" width="40.85546875" style="1" customWidth="1"/>
    <col min="7033" max="7033" width="6.42578125" style="1" customWidth="1"/>
    <col min="7034" max="7034" width="11.42578125" style="1" customWidth="1"/>
    <col min="7035" max="7035" width="12.140625" style="1" customWidth="1"/>
    <col min="7036" max="7043" width="9.140625" style="1" customWidth="1"/>
    <col min="7044" max="7044" width="17.42578125" style="1" customWidth="1"/>
    <col min="7045" max="7045" width="18.42578125" style="1" customWidth="1"/>
    <col min="7046" max="7046" width="17" style="1" bestFit="1" customWidth="1"/>
    <col min="7047" max="7048" width="17.5703125" style="1" customWidth="1"/>
    <col min="7049" max="7049" width="15.140625" style="1" customWidth="1"/>
    <col min="7050" max="7050" width="16" style="1" customWidth="1"/>
    <col min="7051" max="7051" width="18" style="1" customWidth="1"/>
    <col min="7052" max="7052" width="15.5703125" style="1" customWidth="1"/>
    <col min="7053" max="7053" width="17.5703125" style="1" customWidth="1"/>
    <col min="7054" max="7054" width="19.140625" style="1" customWidth="1"/>
    <col min="7055" max="7057" width="17" style="1" bestFit="1" customWidth="1"/>
    <col min="7058" max="7058" width="15" style="1" customWidth="1"/>
    <col min="7059" max="7059" width="16.140625" style="1" customWidth="1"/>
    <col min="7060" max="7060" width="16.42578125" style="1" customWidth="1"/>
    <col min="7061" max="7061" width="6.5703125" style="1" customWidth="1"/>
    <col min="7062" max="7062" width="17.5703125" style="1" customWidth="1"/>
    <col min="7063" max="7065" width="17.7109375" style="1" customWidth="1"/>
    <col min="7066" max="7066" width="17" style="1" bestFit="1" customWidth="1"/>
    <col min="7067" max="7067" width="15.85546875" style="1" customWidth="1"/>
    <col min="7068" max="7068" width="13.85546875" style="1" customWidth="1"/>
    <col min="7069" max="7069" width="15" style="1" customWidth="1"/>
    <col min="7070" max="7071" width="13.85546875" style="1" customWidth="1"/>
    <col min="7072" max="7072" width="19" style="1" customWidth="1"/>
    <col min="7073" max="7073" width="19.140625" style="1" customWidth="1"/>
    <col min="7074" max="7075" width="17" style="1" bestFit="1" customWidth="1"/>
    <col min="7076" max="7076" width="17.42578125" style="1" customWidth="1"/>
    <col min="7077" max="7077" width="15" style="1" customWidth="1"/>
    <col min="7078" max="7078" width="16.140625" style="1" customWidth="1"/>
    <col min="7079" max="7079" width="16.42578125" style="1" customWidth="1"/>
    <col min="7080" max="7080" width="8.5703125" style="1" customWidth="1"/>
    <col min="7081" max="7082" width="3.5703125" style="1" bestFit="1" customWidth="1"/>
    <col min="7083" max="7083" width="14.7109375" style="1" customWidth="1"/>
    <col min="7084" max="7285" width="9.140625" style="1"/>
    <col min="7286" max="7286" width="6.85546875" style="1" customWidth="1"/>
    <col min="7287" max="7287" width="8.5703125" style="1" customWidth="1"/>
    <col min="7288" max="7288" width="40.85546875" style="1" customWidth="1"/>
    <col min="7289" max="7289" width="6.42578125" style="1" customWidth="1"/>
    <col min="7290" max="7290" width="11.42578125" style="1" customWidth="1"/>
    <col min="7291" max="7291" width="12.140625" style="1" customWidth="1"/>
    <col min="7292" max="7299" width="9.140625" style="1" customWidth="1"/>
    <col min="7300" max="7300" width="17.42578125" style="1" customWidth="1"/>
    <col min="7301" max="7301" width="18.42578125" style="1" customWidth="1"/>
    <col min="7302" max="7302" width="17" style="1" bestFit="1" customWidth="1"/>
    <col min="7303" max="7304" width="17.5703125" style="1" customWidth="1"/>
    <col min="7305" max="7305" width="15.140625" style="1" customWidth="1"/>
    <col min="7306" max="7306" width="16" style="1" customWidth="1"/>
    <col min="7307" max="7307" width="18" style="1" customWidth="1"/>
    <col min="7308" max="7308" width="15.5703125" style="1" customWidth="1"/>
    <col min="7309" max="7309" width="17.5703125" style="1" customWidth="1"/>
    <col min="7310" max="7310" width="19.140625" style="1" customWidth="1"/>
    <col min="7311" max="7313" width="17" style="1" bestFit="1" customWidth="1"/>
    <col min="7314" max="7314" width="15" style="1" customWidth="1"/>
    <col min="7315" max="7315" width="16.140625" style="1" customWidth="1"/>
    <col min="7316" max="7316" width="16.42578125" style="1" customWidth="1"/>
    <col min="7317" max="7317" width="6.5703125" style="1" customWidth="1"/>
    <col min="7318" max="7318" width="17.5703125" style="1" customWidth="1"/>
    <col min="7319" max="7321" width="17.7109375" style="1" customWidth="1"/>
    <col min="7322" max="7322" width="17" style="1" bestFit="1" customWidth="1"/>
    <col min="7323" max="7323" width="15.85546875" style="1" customWidth="1"/>
    <col min="7324" max="7324" width="13.85546875" style="1" customWidth="1"/>
    <col min="7325" max="7325" width="15" style="1" customWidth="1"/>
    <col min="7326" max="7327" width="13.85546875" style="1" customWidth="1"/>
    <col min="7328" max="7328" width="19" style="1" customWidth="1"/>
    <col min="7329" max="7329" width="19.140625" style="1" customWidth="1"/>
    <col min="7330" max="7331" width="17" style="1" bestFit="1" customWidth="1"/>
    <col min="7332" max="7332" width="17.42578125" style="1" customWidth="1"/>
    <col min="7333" max="7333" width="15" style="1" customWidth="1"/>
    <col min="7334" max="7334" width="16.140625" style="1" customWidth="1"/>
    <col min="7335" max="7335" width="16.42578125" style="1" customWidth="1"/>
    <col min="7336" max="7336" width="8.5703125" style="1" customWidth="1"/>
    <col min="7337" max="7338" width="3.5703125" style="1" bestFit="1" customWidth="1"/>
    <col min="7339" max="7339" width="14.7109375" style="1" customWidth="1"/>
    <col min="7340" max="7541" width="9.140625" style="1"/>
    <col min="7542" max="7542" width="6.85546875" style="1" customWidth="1"/>
    <col min="7543" max="7543" width="8.5703125" style="1" customWidth="1"/>
    <col min="7544" max="7544" width="40.85546875" style="1" customWidth="1"/>
    <col min="7545" max="7545" width="6.42578125" style="1" customWidth="1"/>
    <col min="7546" max="7546" width="11.42578125" style="1" customWidth="1"/>
    <col min="7547" max="7547" width="12.140625" style="1" customWidth="1"/>
    <col min="7548" max="7555" width="9.140625" style="1" customWidth="1"/>
    <col min="7556" max="7556" width="17.42578125" style="1" customWidth="1"/>
    <col min="7557" max="7557" width="18.42578125" style="1" customWidth="1"/>
    <col min="7558" max="7558" width="17" style="1" bestFit="1" customWidth="1"/>
    <col min="7559" max="7560" width="17.5703125" style="1" customWidth="1"/>
    <col min="7561" max="7561" width="15.140625" style="1" customWidth="1"/>
    <col min="7562" max="7562" width="16" style="1" customWidth="1"/>
    <col min="7563" max="7563" width="18" style="1" customWidth="1"/>
    <col min="7564" max="7564" width="15.5703125" style="1" customWidth="1"/>
    <col min="7565" max="7565" width="17.5703125" style="1" customWidth="1"/>
    <col min="7566" max="7566" width="19.140625" style="1" customWidth="1"/>
    <col min="7567" max="7569" width="17" style="1" bestFit="1" customWidth="1"/>
    <col min="7570" max="7570" width="15" style="1" customWidth="1"/>
    <col min="7571" max="7571" width="16.140625" style="1" customWidth="1"/>
    <col min="7572" max="7572" width="16.42578125" style="1" customWidth="1"/>
    <col min="7573" max="7573" width="6.5703125" style="1" customWidth="1"/>
    <col min="7574" max="7574" width="17.5703125" style="1" customWidth="1"/>
    <col min="7575" max="7577" width="17.7109375" style="1" customWidth="1"/>
    <col min="7578" max="7578" width="17" style="1" bestFit="1" customWidth="1"/>
    <col min="7579" max="7579" width="15.85546875" style="1" customWidth="1"/>
    <col min="7580" max="7580" width="13.85546875" style="1" customWidth="1"/>
    <col min="7581" max="7581" width="15" style="1" customWidth="1"/>
    <col min="7582" max="7583" width="13.85546875" style="1" customWidth="1"/>
    <col min="7584" max="7584" width="19" style="1" customWidth="1"/>
    <col min="7585" max="7585" width="19.140625" style="1" customWidth="1"/>
    <col min="7586" max="7587" width="17" style="1" bestFit="1" customWidth="1"/>
    <col min="7588" max="7588" width="17.42578125" style="1" customWidth="1"/>
    <col min="7589" max="7589" width="15" style="1" customWidth="1"/>
    <col min="7590" max="7590" width="16.140625" style="1" customWidth="1"/>
    <col min="7591" max="7591" width="16.42578125" style="1" customWidth="1"/>
    <col min="7592" max="7592" width="8.5703125" style="1" customWidth="1"/>
    <col min="7593" max="7594" width="3.5703125" style="1" bestFit="1" customWidth="1"/>
    <col min="7595" max="7595" width="14.7109375" style="1" customWidth="1"/>
    <col min="7596" max="7797" width="9.140625" style="1"/>
    <col min="7798" max="7798" width="6.85546875" style="1" customWidth="1"/>
    <col min="7799" max="7799" width="8.5703125" style="1" customWidth="1"/>
    <col min="7800" max="7800" width="40.85546875" style="1" customWidth="1"/>
    <col min="7801" max="7801" width="6.42578125" style="1" customWidth="1"/>
    <col min="7802" max="7802" width="11.42578125" style="1" customWidth="1"/>
    <col min="7803" max="7803" width="12.140625" style="1" customWidth="1"/>
    <col min="7804" max="7811" width="9.140625" style="1" customWidth="1"/>
    <col min="7812" max="7812" width="17.42578125" style="1" customWidth="1"/>
    <col min="7813" max="7813" width="18.42578125" style="1" customWidth="1"/>
    <col min="7814" max="7814" width="17" style="1" bestFit="1" customWidth="1"/>
    <col min="7815" max="7816" width="17.5703125" style="1" customWidth="1"/>
    <col min="7817" max="7817" width="15.140625" style="1" customWidth="1"/>
    <col min="7818" max="7818" width="16" style="1" customWidth="1"/>
    <col min="7819" max="7819" width="18" style="1" customWidth="1"/>
    <col min="7820" max="7820" width="15.5703125" style="1" customWidth="1"/>
    <col min="7821" max="7821" width="17.5703125" style="1" customWidth="1"/>
    <col min="7822" max="7822" width="19.140625" style="1" customWidth="1"/>
    <col min="7823" max="7825" width="17" style="1" bestFit="1" customWidth="1"/>
    <col min="7826" max="7826" width="15" style="1" customWidth="1"/>
    <col min="7827" max="7827" width="16.140625" style="1" customWidth="1"/>
    <col min="7828" max="7828" width="16.42578125" style="1" customWidth="1"/>
    <col min="7829" max="7829" width="6.5703125" style="1" customWidth="1"/>
    <col min="7830" max="7830" width="17.5703125" style="1" customWidth="1"/>
    <col min="7831" max="7833" width="17.7109375" style="1" customWidth="1"/>
    <col min="7834" max="7834" width="17" style="1" bestFit="1" customWidth="1"/>
    <col min="7835" max="7835" width="15.85546875" style="1" customWidth="1"/>
    <col min="7836" max="7836" width="13.85546875" style="1" customWidth="1"/>
    <col min="7837" max="7837" width="15" style="1" customWidth="1"/>
    <col min="7838" max="7839" width="13.85546875" style="1" customWidth="1"/>
    <col min="7840" max="7840" width="19" style="1" customWidth="1"/>
    <col min="7841" max="7841" width="19.140625" style="1" customWidth="1"/>
    <col min="7842" max="7843" width="17" style="1" bestFit="1" customWidth="1"/>
    <col min="7844" max="7844" width="17.42578125" style="1" customWidth="1"/>
    <col min="7845" max="7845" width="15" style="1" customWidth="1"/>
    <col min="7846" max="7846" width="16.140625" style="1" customWidth="1"/>
    <col min="7847" max="7847" width="16.42578125" style="1" customWidth="1"/>
    <col min="7848" max="7848" width="8.5703125" style="1" customWidth="1"/>
    <col min="7849" max="7850" width="3.5703125" style="1" bestFit="1" customWidth="1"/>
    <col min="7851" max="7851" width="14.7109375" style="1" customWidth="1"/>
    <col min="7852" max="8053" width="9.140625" style="1"/>
    <col min="8054" max="8054" width="6.85546875" style="1" customWidth="1"/>
    <col min="8055" max="8055" width="8.5703125" style="1" customWidth="1"/>
    <col min="8056" max="8056" width="40.85546875" style="1" customWidth="1"/>
    <col min="8057" max="8057" width="6.42578125" style="1" customWidth="1"/>
    <col min="8058" max="8058" width="11.42578125" style="1" customWidth="1"/>
    <col min="8059" max="8059" width="12.140625" style="1" customWidth="1"/>
    <col min="8060" max="8067" width="9.140625" style="1" customWidth="1"/>
    <col min="8068" max="8068" width="17.42578125" style="1" customWidth="1"/>
    <col min="8069" max="8069" width="18.42578125" style="1" customWidth="1"/>
    <col min="8070" max="8070" width="17" style="1" bestFit="1" customWidth="1"/>
    <col min="8071" max="8072" width="17.5703125" style="1" customWidth="1"/>
    <col min="8073" max="8073" width="15.140625" style="1" customWidth="1"/>
    <col min="8074" max="8074" width="16" style="1" customWidth="1"/>
    <col min="8075" max="8075" width="18" style="1" customWidth="1"/>
    <col min="8076" max="8076" width="15.5703125" style="1" customWidth="1"/>
    <col min="8077" max="8077" width="17.5703125" style="1" customWidth="1"/>
    <col min="8078" max="8078" width="19.140625" style="1" customWidth="1"/>
    <col min="8079" max="8081" width="17" style="1" bestFit="1" customWidth="1"/>
    <col min="8082" max="8082" width="15" style="1" customWidth="1"/>
    <col min="8083" max="8083" width="16.140625" style="1" customWidth="1"/>
    <col min="8084" max="8084" width="16.42578125" style="1" customWidth="1"/>
    <col min="8085" max="8085" width="6.5703125" style="1" customWidth="1"/>
    <col min="8086" max="8086" width="17.5703125" style="1" customWidth="1"/>
    <col min="8087" max="8089" width="17.7109375" style="1" customWidth="1"/>
    <col min="8090" max="8090" width="17" style="1" bestFit="1" customWidth="1"/>
    <col min="8091" max="8091" width="15.85546875" style="1" customWidth="1"/>
    <col min="8092" max="8092" width="13.85546875" style="1" customWidth="1"/>
    <col min="8093" max="8093" width="15" style="1" customWidth="1"/>
    <col min="8094" max="8095" width="13.85546875" style="1" customWidth="1"/>
    <col min="8096" max="8096" width="19" style="1" customWidth="1"/>
    <col min="8097" max="8097" width="19.140625" style="1" customWidth="1"/>
    <col min="8098" max="8099" width="17" style="1" bestFit="1" customWidth="1"/>
    <col min="8100" max="8100" width="17.42578125" style="1" customWidth="1"/>
    <col min="8101" max="8101" width="15" style="1" customWidth="1"/>
    <col min="8102" max="8102" width="16.140625" style="1" customWidth="1"/>
    <col min="8103" max="8103" width="16.42578125" style="1" customWidth="1"/>
    <col min="8104" max="8104" width="8.5703125" style="1" customWidth="1"/>
    <col min="8105" max="8106" width="3.5703125" style="1" bestFit="1" customWidth="1"/>
    <col min="8107" max="8107" width="14.7109375" style="1" customWidth="1"/>
    <col min="8108" max="8309" width="9.140625" style="1"/>
    <col min="8310" max="8310" width="6.85546875" style="1" customWidth="1"/>
    <col min="8311" max="8311" width="8.5703125" style="1" customWidth="1"/>
    <col min="8312" max="8312" width="40.85546875" style="1" customWidth="1"/>
    <col min="8313" max="8313" width="6.42578125" style="1" customWidth="1"/>
    <col min="8314" max="8314" width="11.42578125" style="1" customWidth="1"/>
    <col min="8315" max="8315" width="12.140625" style="1" customWidth="1"/>
    <col min="8316" max="8323" width="9.140625" style="1" customWidth="1"/>
    <col min="8324" max="8324" width="17.42578125" style="1" customWidth="1"/>
    <col min="8325" max="8325" width="18.42578125" style="1" customWidth="1"/>
    <col min="8326" max="8326" width="17" style="1" bestFit="1" customWidth="1"/>
    <col min="8327" max="8328" width="17.5703125" style="1" customWidth="1"/>
    <col min="8329" max="8329" width="15.140625" style="1" customWidth="1"/>
    <col min="8330" max="8330" width="16" style="1" customWidth="1"/>
    <col min="8331" max="8331" width="18" style="1" customWidth="1"/>
    <col min="8332" max="8332" width="15.5703125" style="1" customWidth="1"/>
    <col min="8333" max="8333" width="17.5703125" style="1" customWidth="1"/>
    <col min="8334" max="8334" width="19.140625" style="1" customWidth="1"/>
    <col min="8335" max="8337" width="17" style="1" bestFit="1" customWidth="1"/>
    <col min="8338" max="8338" width="15" style="1" customWidth="1"/>
    <col min="8339" max="8339" width="16.140625" style="1" customWidth="1"/>
    <col min="8340" max="8340" width="16.42578125" style="1" customWidth="1"/>
    <col min="8341" max="8341" width="6.5703125" style="1" customWidth="1"/>
    <col min="8342" max="8342" width="17.5703125" style="1" customWidth="1"/>
    <col min="8343" max="8345" width="17.7109375" style="1" customWidth="1"/>
    <col min="8346" max="8346" width="17" style="1" bestFit="1" customWidth="1"/>
    <col min="8347" max="8347" width="15.85546875" style="1" customWidth="1"/>
    <col min="8348" max="8348" width="13.85546875" style="1" customWidth="1"/>
    <col min="8349" max="8349" width="15" style="1" customWidth="1"/>
    <col min="8350" max="8351" width="13.85546875" style="1" customWidth="1"/>
    <col min="8352" max="8352" width="19" style="1" customWidth="1"/>
    <col min="8353" max="8353" width="19.140625" style="1" customWidth="1"/>
    <col min="8354" max="8355" width="17" style="1" bestFit="1" customWidth="1"/>
    <col min="8356" max="8356" width="17.42578125" style="1" customWidth="1"/>
    <col min="8357" max="8357" width="15" style="1" customWidth="1"/>
    <col min="8358" max="8358" width="16.140625" style="1" customWidth="1"/>
    <col min="8359" max="8359" width="16.42578125" style="1" customWidth="1"/>
    <col min="8360" max="8360" width="8.5703125" style="1" customWidth="1"/>
    <col min="8361" max="8362" width="3.5703125" style="1" bestFit="1" customWidth="1"/>
    <col min="8363" max="8363" width="14.7109375" style="1" customWidth="1"/>
    <col min="8364" max="8565" width="9.140625" style="1"/>
    <col min="8566" max="8566" width="6.85546875" style="1" customWidth="1"/>
    <col min="8567" max="8567" width="8.5703125" style="1" customWidth="1"/>
    <col min="8568" max="8568" width="40.85546875" style="1" customWidth="1"/>
    <col min="8569" max="8569" width="6.42578125" style="1" customWidth="1"/>
    <col min="8570" max="8570" width="11.42578125" style="1" customWidth="1"/>
    <col min="8571" max="8571" width="12.140625" style="1" customWidth="1"/>
    <col min="8572" max="8579" width="9.140625" style="1" customWidth="1"/>
    <col min="8580" max="8580" width="17.42578125" style="1" customWidth="1"/>
    <col min="8581" max="8581" width="18.42578125" style="1" customWidth="1"/>
    <col min="8582" max="8582" width="17" style="1" bestFit="1" customWidth="1"/>
    <col min="8583" max="8584" width="17.5703125" style="1" customWidth="1"/>
    <col min="8585" max="8585" width="15.140625" style="1" customWidth="1"/>
    <col min="8586" max="8586" width="16" style="1" customWidth="1"/>
    <col min="8587" max="8587" width="18" style="1" customWidth="1"/>
    <col min="8588" max="8588" width="15.5703125" style="1" customWidth="1"/>
    <col min="8589" max="8589" width="17.5703125" style="1" customWidth="1"/>
    <col min="8590" max="8590" width="19.140625" style="1" customWidth="1"/>
    <col min="8591" max="8593" width="17" style="1" bestFit="1" customWidth="1"/>
    <col min="8594" max="8594" width="15" style="1" customWidth="1"/>
    <col min="8595" max="8595" width="16.140625" style="1" customWidth="1"/>
    <col min="8596" max="8596" width="16.42578125" style="1" customWidth="1"/>
    <col min="8597" max="8597" width="6.5703125" style="1" customWidth="1"/>
    <col min="8598" max="8598" width="17.5703125" style="1" customWidth="1"/>
    <col min="8599" max="8601" width="17.7109375" style="1" customWidth="1"/>
    <col min="8602" max="8602" width="17" style="1" bestFit="1" customWidth="1"/>
    <col min="8603" max="8603" width="15.85546875" style="1" customWidth="1"/>
    <col min="8604" max="8604" width="13.85546875" style="1" customWidth="1"/>
    <col min="8605" max="8605" width="15" style="1" customWidth="1"/>
    <col min="8606" max="8607" width="13.85546875" style="1" customWidth="1"/>
    <col min="8608" max="8608" width="19" style="1" customWidth="1"/>
    <col min="8609" max="8609" width="19.140625" style="1" customWidth="1"/>
    <col min="8610" max="8611" width="17" style="1" bestFit="1" customWidth="1"/>
    <col min="8612" max="8612" width="17.42578125" style="1" customWidth="1"/>
    <col min="8613" max="8613" width="15" style="1" customWidth="1"/>
    <col min="8614" max="8614" width="16.140625" style="1" customWidth="1"/>
    <col min="8615" max="8615" width="16.42578125" style="1" customWidth="1"/>
    <col min="8616" max="8616" width="8.5703125" style="1" customWidth="1"/>
    <col min="8617" max="8618" width="3.5703125" style="1" bestFit="1" customWidth="1"/>
    <col min="8619" max="8619" width="14.7109375" style="1" customWidth="1"/>
    <col min="8620" max="8821" width="9.140625" style="1"/>
    <col min="8822" max="8822" width="6.85546875" style="1" customWidth="1"/>
    <col min="8823" max="8823" width="8.5703125" style="1" customWidth="1"/>
    <col min="8824" max="8824" width="40.85546875" style="1" customWidth="1"/>
    <col min="8825" max="8825" width="6.42578125" style="1" customWidth="1"/>
    <col min="8826" max="8826" width="11.42578125" style="1" customWidth="1"/>
    <col min="8827" max="8827" width="12.140625" style="1" customWidth="1"/>
    <col min="8828" max="8835" width="9.140625" style="1" customWidth="1"/>
    <col min="8836" max="8836" width="17.42578125" style="1" customWidth="1"/>
    <col min="8837" max="8837" width="18.42578125" style="1" customWidth="1"/>
    <col min="8838" max="8838" width="17" style="1" bestFit="1" customWidth="1"/>
    <col min="8839" max="8840" width="17.5703125" style="1" customWidth="1"/>
    <col min="8841" max="8841" width="15.140625" style="1" customWidth="1"/>
    <col min="8842" max="8842" width="16" style="1" customWidth="1"/>
    <col min="8843" max="8843" width="18" style="1" customWidth="1"/>
    <col min="8844" max="8844" width="15.5703125" style="1" customWidth="1"/>
    <col min="8845" max="8845" width="17.5703125" style="1" customWidth="1"/>
    <col min="8846" max="8846" width="19.140625" style="1" customWidth="1"/>
    <col min="8847" max="8849" width="17" style="1" bestFit="1" customWidth="1"/>
    <col min="8850" max="8850" width="15" style="1" customWidth="1"/>
    <col min="8851" max="8851" width="16.140625" style="1" customWidth="1"/>
    <col min="8852" max="8852" width="16.42578125" style="1" customWidth="1"/>
    <col min="8853" max="8853" width="6.5703125" style="1" customWidth="1"/>
    <col min="8854" max="8854" width="17.5703125" style="1" customWidth="1"/>
    <col min="8855" max="8857" width="17.7109375" style="1" customWidth="1"/>
    <col min="8858" max="8858" width="17" style="1" bestFit="1" customWidth="1"/>
    <col min="8859" max="8859" width="15.85546875" style="1" customWidth="1"/>
    <col min="8860" max="8860" width="13.85546875" style="1" customWidth="1"/>
    <col min="8861" max="8861" width="15" style="1" customWidth="1"/>
    <col min="8862" max="8863" width="13.85546875" style="1" customWidth="1"/>
    <col min="8864" max="8864" width="19" style="1" customWidth="1"/>
    <col min="8865" max="8865" width="19.140625" style="1" customWidth="1"/>
    <col min="8866" max="8867" width="17" style="1" bestFit="1" customWidth="1"/>
    <col min="8868" max="8868" width="17.42578125" style="1" customWidth="1"/>
    <col min="8869" max="8869" width="15" style="1" customWidth="1"/>
    <col min="8870" max="8870" width="16.140625" style="1" customWidth="1"/>
    <col min="8871" max="8871" width="16.42578125" style="1" customWidth="1"/>
    <col min="8872" max="8872" width="8.5703125" style="1" customWidth="1"/>
    <col min="8873" max="8874" width="3.5703125" style="1" bestFit="1" customWidth="1"/>
    <col min="8875" max="8875" width="14.7109375" style="1" customWidth="1"/>
    <col min="8876" max="9077" width="9.140625" style="1"/>
    <col min="9078" max="9078" width="6.85546875" style="1" customWidth="1"/>
    <col min="9079" max="9079" width="8.5703125" style="1" customWidth="1"/>
    <col min="9080" max="9080" width="40.85546875" style="1" customWidth="1"/>
    <col min="9081" max="9081" width="6.42578125" style="1" customWidth="1"/>
    <col min="9082" max="9082" width="11.42578125" style="1" customWidth="1"/>
    <col min="9083" max="9083" width="12.140625" style="1" customWidth="1"/>
    <col min="9084" max="9091" width="9.140625" style="1" customWidth="1"/>
    <col min="9092" max="9092" width="17.42578125" style="1" customWidth="1"/>
    <col min="9093" max="9093" width="18.42578125" style="1" customWidth="1"/>
    <col min="9094" max="9094" width="17" style="1" bestFit="1" customWidth="1"/>
    <col min="9095" max="9096" width="17.5703125" style="1" customWidth="1"/>
    <col min="9097" max="9097" width="15.140625" style="1" customWidth="1"/>
    <col min="9098" max="9098" width="16" style="1" customWidth="1"/>
    <col min="9099" max="9099" width="18" style="1" customWidth="1"/>
    <col min="9100" max="9100" width="15.5703125" style="1" customWidth="1"/>
    <col min="9101" max="9101" width="17.5703125" style="1" customWidth="1"/>
    <col min="9102" max="9102" width="19.140625" style="1" customWidth="1"/>
    <col min="9103" max="9105" width="17" style="1" bestFit="1" customWidth="1"/>
    <col min="9106" max="9106" width="15" style="1" customWidth="1"/>
    <col min="9107" max="9107" width="16.140625" style="1" customWidth="1"/>
    <col min="9108" max="9108" width="16.42578125" style="1" customWidth="1"/>
    <col min="9109" max="9109" width="6.5703125" style="1" customWidth="1"/>
    <col min="9110" max="9110" width="17.5703125" style="1" customWidth="1"/>
    <col min="9111" max="9113" width="17.7109375" style="1" customWidth="1"/>
    <col min="9114" max="9114" width="17" style="1" bestFit="1" customWidth="1"/>
    <col min="9115" max="9115" width="15.85546875" style="1" customWidth="1"/>
    <col min="9116" max="9116" width="13.85546875" style="1" customWidth="1"/>
    <col min="9117" max="9117" width="15" style="1" customWidth="1"/>
    <col min="9118" max="9119" width="13.85546875" style="1" customWidth="1"/>
    <col min="9120" max="9120" width="19" style="1" customWidth="1"/>
    <col min="9121" max="9121" width="19.140625" style="1" customWidth="1"/>
    <col min="9122" max="9123" width="17" style="1" bestFit="1" customWidth="1"/>
    <col min="9124" max="9124" width="17.42578125" style="1" customWidth="1"/>
    <col min="9125" max="9125" width="15" style="1" customWidth="1"/>
    <col min="9126" max="9126" width="16.140625" style="1" customWidth="1"/>
    <col min="9127" max="9127" width="16.42578125" style="1" customWidth="1"/>
    <col min="9128" max="9128" width="8.5703125" style="1" customWidth="1"/>
    <col min="9129" max="9130" width="3.5703125" style="1" bestFit="1" customWidth="1"/>
    <col min="9131" max="9131" width="14.7109375" style="1" customWidth="1"/>
    <col min="9132" max="9333" width="9.140625" style="1"/>
    <col min="9334" max="9334" width="6.85546875" style="1" customWidth="1"/>
    <col min="9335" max="9335" width="8.5703125" style="1" customWidth="1"/>
    <col min="9336" max="9336" width="40.85546875" style="1" customWidth="1"/>
    <col min="9337" max="9337" width="6.42578125" style="1" customWidth="1"/>
    <col min="9338" max="9338" width="11.42578125" style="1" customWidth="1"/>
    <col min="9339" max="9339" width="12.140625" style="1" customWidth="1"/>
    <col min="9340" max="9347" width="9.140625" style="1" customWidth="1"/>
    <col min="9348" max="9348" width="17.42578125" style="1" customWidth="1"/>
    <col min="9349" max="9349" width="18.42578125" style="1" customWidth="1"/>
    <col min="9350" max="9350" width="17" style="1" bestFit="1" customWidth="1"/>
    <col min="9351" max="9352" width="17.5703125" style="1" customWidth="1"/>
    <col min="9353" max="9353" width="15.140625" style="1" customWidth="1"/>
    <col min="9354" max="9354" width="16" style="1" customWidth="1"/>
    <col min="9355" max="9355" width="18" style="1" customWidth="1"/>
    <col min="9356" max="9356" width="15.5703125" style="1" customWidth="1"/>
    <col min="9357" max="9357" width="17.5703125" style="1" customWidth="1"/>
    <col min="9358" max="9358" width="19.140625" style="1" customWidth="1"/>
    <col min="9359" max="9361" width="17" style="1" bestFit="1" customWidth="1"/>
    <col min="9362" max="9362" width="15" style="1" customWidth="1"/>
    <col min="9363" max="9363" width="16.140625" style="1" customWidth="1"/>
    <col min="9364" max="9364" width="16.42578125" style="1" customWidth="1"/>
    <col min="9365" max="9365" width="6.5703125" style="1" customWidth="1"/>
    <col min="9366" max="9366" width="17.5703125" style="1" customWidth="1"/>
    <col min="9367" max="9369" width="17.7109375" style="1" customWidth="1"/>
    <col min="9370" max="9370" width="17" style="1" bestFit="1" customWidth="1"/>
    <col min="9371" max="9371" width="15.85546875" style="1" customWidth="1"/>
    <col min="9372" max="9372" width="13.85546875" style="1" customWidth="1"/>
    <col min="9373" max="9373" width="15" style="1" customWidth="1"/>
    <col min="9374" max="9375" width="13.85546875" style="1" customWidth="1"/>
    <col min="9376" max="9376" width="19" style="1" customWidth="1"/>
    <col min="9377" max="9377" width="19.140625" style="1" customWidth="1"/>
    <col min="9378" max="9379" width="17" style="1" bestFit="1" customWidth="1"/>
    <col min="9380" max="9380" width="17.42578125" style="1" customWidth="1"/>
    <col min="9381" max="9381" width="15" style="1" customWidth="1"/>
    <col min="9382" max="9382" width="16.140625" style="1" customWidth="1"/>
    <col min="9383" max="9383" width="16.42578125" style="1" customWidth="1"/>
    <col min="9384" max="9384" width="8.5703125" style="1" customWidth="1"/>
    <col min="9385" max="9386" width="3.5703125" style="1" bestFit="1" customWidth="1"/>
    <col min="9387" max="9387" width="14.7109375" style="1" customWidth="1"/>
    <col min="9388" max="9589" width="9.140625" style="1"/>
    <col min="9590" max="9590" width="6.85546875" style="1" customWidth="1"/>
    <col min="9591" max="9591" width="8.5703125" style="1" customWidth="1"/>
    <col min="9592" max="9592" width="40.85546875" style="1" customWidth="1"/>
    <col min="9593" max="9593" width="6.42578125" style="1" customWidth="1"/>
    <col min="9594" max="9594" width="11.42578125" style="1" customWidth="1"/>
    <col min="9595" max="9595" width="12.140625" style="1" customWidth="1"/>
    <col min="9596" max="9603" width="9.140625" style="1" customWidth="1"/>
    <col min="9604" max="9604" width="17.42578125" style="1" customWidth="1"/>
    <col min="9605" max="9605" width="18.42578125" style="1" customWidth="1"/>
    <col min="9606" max="9606" width="17" style="1" bestFit="1" customWidth="1"/>
    <col min="9607" max="9608" width="17.5703125" style="1" customWidth="1"/>
    <col min="9609" max="9609" width="15.140625" style="1" customWidth="1"/>
    <col min="9610" max="9610" width="16" style="1" customWidth="1"/>
    <col min="9611" max="9611" width="18" style="1" customWidth="1"/>
    <col min="9612" max="9612" width="15.5703125" style="1" customWidth="1"/>
    <col min="9613" max="9613" width="17.5703125" style="1" customWidth="1"/>
    <col min="9614" max="9614" width="19.140625" style="1" customWidth="1"/>
    <col min="9615" max="9617" width="17" style="1" bestFit="1" customWidth="1"/>
    <col min="9618" max="9618" width="15" style="1" customWidth="1"/>
    <col min="9619" max="9619" width="16.140625" style="1" customWidth="1"/>
    <col min="9620" max="9620" width="16.42578125" style="1" customWidth="1"/>
    <col min="9621" max="9621" width="6.5703125" style="1" customWidth="1"/>
    <col min="9622" max="9622" width="17.5703125" style="1" customWidth="1"/>
    <col min="9623" max="9625" width="17.7109375" style="1" customWidth="1"/>
    <col min="9626" max="9626" width="17" style="1" bestFit="1" customWidth="1"/>
    <col min="9627" max="9627" width="15.85546875" style="1" customWidth="1"/>
    <col min="9628" max="9628" width="13.85546875" style="1" customWidth="1"/>
    <col min="9629" max="9629" width="15" style="1" customWidth="1"/>
    <col min="9630" max="9631" width="13.85546875" style="1" customWidth="1"/>
    <col min="9632" max="9632" width="19" style="1" customWidth="1"/>
    <col min="9633" max="9633" width="19.140625" style="1" customWidth="1"/>
    <col min="9634" max="9635" width="17" style="1" bestFit="1" customWidth="1"/>
    <col min="9636" max="9636" width="17.42578125" style="1" customWidth="1"/>
    <col min="9637" max="9637" width="15" style="1" customWidth="1"/>
    <col min="9638" max="9638" width="16.140625" style="1" customWidth="1"/>
    <col min="9639" max="9639" width="16.42578125" style="1" customWidth="1"/>
    <col min="9640" max="9640" width="8.5703125" style="1" customWidth="1"/>
    <col min="9641" max="9642" width="3.5703125" style="1" bestFit="1" customWidth="1"/>
    <col min="9643" max="9643" width="14.7109375" style="1" customWidth="1"/>
    <col min="9644" max="9845" width="9.140625" style="1"/>
    <col min="9846" max="9846" width="6.85546875" style="1" customWidth="1"/>
    <col min="9847" max="9847" width="8.5703125" style="1" customWidth="1"/>
    <col min="9848" max="9848" width="40.85546875" style="1" customWidth="1"/>
    <col min="9849" max="9849" width="6.42578125" style="1" customWidth="1"/>
    <col min="9850" max="9850" width="11.42578125" style="1" customWidth="1"/>
    <col min="9851" max="9851" width="12.140625" style="1" customWidth="1"/>
    <col min="9852" max="9859" width="9.140625" style="1" customWidth="1"/>
    <col min="9860" max="9860" width="17.42578125" style="1" customWidth="1"/>
    <col min="9861" max="9861" width="18.42578125" style="1" customWidth="1"/>
    <col min="9862" max="9862" width="17" style="1" bestFit="1" customWidth="1"/>
    <col min="9863" max="9864" width="17.5703125" style="1" customWidth="1"/>
    <col min="9865" max="9865" width="15.140625" style="1" customWidth="1"/>
    <col min="9866" max="9866" width="16" style="1" customWidth="1"/>
    <col min="9867" max="9867" width="18" style="1" customWidth="1"/>
    <col min="9868" max="9868" width="15.5703125" style="1" customWidth="1"/>
    <col min="9869" max="9869" width="17.5703125" style="1" customWidth="1"/>
    <col min="9870" max="9870" width="19.140625" style="1" customWidth="1"/>
    <col min="9871" max="9873" width="17" style="1" bestFit="1" customWidth="1"/>
    <col min="9874" max="9874" width="15" style="1" customWidth="1"/>
    <col min="9875" max="9875" width="16.140625" style="1" customWidth="1"/>
    <col min="9876" max="9876" width="16.42578125" style="1" customWidth="1"/>
    <col min="9877" max="9877" width="6.5703125" style="1" customWidth="1"/>
    <col min="9878" max="9878" width="17.5703125" style="1" customWidth="1"/>
    <col min="9879" max="9881" width="17.7109375" style="1" customWidth="1"/>
    <col min="9882" max="9882" width="17" style="1" bestFit="1" customWidth="1"/>
    <col min="9883" max="9883" width="15.85546875" style="1" customWidth="1"/>
    <col min="9884" max="9884" width="13.85546875" style="1" customWidth="1"/>
    <col min="9885" max="9885" width="15" style="1" customWidth="1"/>
    <col min="9886" max="9887" width="13.85546875" style="1" customWidth="1"/>
    <col min="9888" max="9888" width="19" style="1" customWidth="1"/>
    <col min="9889" max="9889" width="19.140625" style="1" customWidth="1"/>
    <col min="9890" max="9891" width="17" style="1" bestFit="1" customWidth="1"/>
    <col min="9892" max="9892" width="17.42578125" style="1" customWidth="1"/>
    <col min="9893" max="9893" width="15" style="1" customWidth="1"/>
    <col min="9894" max="9894" width="16.140625" style="1" customWidth="1"/>
    <col min="9895" max="9895" width="16.42578125" style="1" customWidth="1"/>
    <col min="9896" max="9896" width="8.5703125" style="1" customWidth="1"/>
    <col min="9897" max="9898" width="3.5703125" style="1" bestFit="1" customWidth="1"/>
    <col min="9899" max="9899" width="14.7109375" style="1" customWidth="1"/>
    <col min="9900" max="10101" width="9.140625" style="1"/>
    <col min="10102" max="10102" width="6.85546875" style="1" customWidth="1"/>
    <col min="10103" max="10103" width="8.5703125" style="1" customWidth="1"/>
    <col min="10104" max="10104" width="40.85546875" style="1" customWidth="1"/>
    <col min="10105" max="10105" width="6.42578125" style="1" customWidth="1"/>
    <col min="10106" max="10106" width="11.42578125" style="1" customWidth="1"/>
    <col min="10107" max="10107" width="12.140625" style="1" customWidth="1"/>
    <col min="10108" max="10115" width="9.140625" style="1" customWidth="1"/>
    <col min="10116" max="10116" width="17.42578125" style="1" customWidth="1"/>
    <col min="10117" max="10117" width="18.42578125" style="1" customWidth="1"/>
    <col min="10118" max="10118" width="17" style="1" bestFit="1" customWidth="1"/>
    <col min="10119" max="10120" width="17.5703125" style="1" customWidth="1"/>
    <col min="10121" max="10121" width="15.140625" style="1" customWidth="1"/>
    <col min="10122" max="10122" width="16" style="1" customWidth="1"/>
    <col min="10123" max="10123" width="18" style="1" customWidth="1"/>
    <col min="10124" max="10124" width="15.5703125" style="1" customWidth="1"/>
    <col min="10125" max="10125" width="17.5703125" style="1" customWidth="1"/>
    <col min="10126" max="10126" width="19.140625" style="1" customWidth="1"/>
    <col min="10127" max="10129" width="17" style="1" bestFit="1" customWidth="1"/>
    <col min="10130" max="10130" width="15" style="1" customWidth="1"/>
    <col min="10131" max="10131" width="16.140625" style="1" customWidth="1"/>
    <col min="10132" max="10132" width="16.42578125" style="1" customWidth="1"/>
    <col min="10133" max="10133" width="6.5703125" style="1" customWidth="1"/>
    <col min="10134" max="10134" width="17.5703125" style="1" customWidth="1"/>
    <col min="10135" max="10137" width="17.7109375" style="1" customWidth="1"/>
    <col min="10138" max="10138" width="17" style="1" bestFit="1" customWidth="1"/>
    <col min="10139" max="10139" width="15.85546875" style="1" customWidth="1"/>
    <col min="10140" max="10140" width="13.85546875" style="1" customWidth="1"/>
    <col min="10141" max="10141" width="15" style="1" customWidth="1"/>
    <col min="10142" max="10143" width="13.85546875" style="1" customWidth="1"/>
    <col min="10144" max="10144" width="19" style="1" customWidth="1"/>
    <col min="10145" max="10145" width="19.140625" style="1" customWidth="1"/>
    <col min="10146" max="10147" width="17" style="1" bestFit="1" customWidth="1"/>
    <col min="10148" max="10148" width="17.42578125" style="1" customWidth="1"/>
    <col min="10149" max="10149" width="15" style="1" customWidth="1"/>
    <col min="10150" max="10150" width="16.140625" style="1" customWidth="1"/>
    <col min="10151" max="10151" width="16.42578125" style="1" customWidth="1"/>
    <col min="10152" max="10152" width="8.5703125" style="1" customWidth="1"/>
    <col min="10153" max="10154" width="3.5703125" style="1" bestFit="1" customWidth="1"/>
    <col min="10155" max="10155" width="14.7109375" style="1" customWidth="1"/>
    <col min="10156" max="10357" width="9.140625" style="1"/>
    <col min="10358" max="10358" width="6.85546875" style="1" customWidth="1"/>
    <col min="10359" max="10359" width="8.5703125" style="1" customWidth="1"/>
    <col min="10360" max="10360" width="40.85546875" style="1" customWidth="1"/>
    <col min="10361" max="10361" width="6.42578125" style="1" customWidth="1"/>
    <col min="10362" max="10362" width="11.42578125" style="1" customWidth="1"/>
    <col min="10363" max="10363" width="12.140625" style="1" customWidth="1"/>
    <col min="10364" max="10371" width="9.140625" style="1" customWidth="1"/>
    <col min="10372" max="10372" width="17.42578125" style="1" customWidth="1"/>
    <col min="10373" max="10373" width="18.42578125" style="1" customWidth="1"/>
    <col min="10374" max="10374" width="17" style="1" bestFit="1" customWidth="1"/>
    <col min="10375" max="10376" width="17.5703125" style="1" customWidth="1"/>
    <col min="10377" max="10377" width="15.140625" style="1" customWidth="1"/>
    <col min="10378" max="10378" width="16" style="1" customWidth="1"/>
    <col min="10379" max="10379" width="18" style="1" customWidth="1"/>
    <col min="10380" max="10380" width="15.5703125" style="1" customWidth="1"/>
    <col min="10381" max="10381" width="17.5703125" style="1" customWidth="1"/>
    <col min="10382" max="10382" width="19.140625" style="1" customWidth="1"/>
    <col min="10383" max="10385" width="17" style="1" bestFit="1" customWidth="1"/>
    <col min="10386" max="10386" width="15" style="1" customWidth="1"/>
    <col min="10387" max="10387" width="16.140625" style="1" customWidth="1"/>
    <col min="10388" max="10388" width="16.42578125" style="1" customWidth="1"/>
    <col min="10389" max="10389" width="6.5703125" style="1" customWidth="1"/>
    <col min="10390" max="10390" width="17.5703125" style="1" customWidth="1"/>
    <col min="10391" max="10393" width="17.7109375" style="1" customWidth="1"/>
    <col min="10394" max="10394" width="17" style="1" bestFit="1" customWidth="1"/>
    <col min="10395" max="10395" width="15.85546875" style="1" customWidth="1"/>
    <col min="10396" max="10396" width="13.85546875" style="1" customWidth="1"/>
    <col min="10397" max="10397" width="15" style="1" customWidth="1"/>
    <col min="10398" max="10399" width="13.85546875" style="1" customWidth="1"/>
    <col min="10400" max="10400" width="19" style="1" customWidth="1"/>
    <col min="10401" max="10401" width="19.140625" style="1" customWidth="1"/>
    <col min="10402" max="10403" width="17" style="1" bestFit="1" customWidth="1"/>
    <col min="10404" max="10404" width="17.42578125" style="1" customWidth="1"/>
    <col min="10405" max="10405" width="15" style="1" customWidth="1"/>
    <col min="10406" max="10406" width="16.140625" style="1" customWidth="1"/>
    <col min="10407" max="10407" width="16.42578125" style="1" customWidth="1"/>
    <col min="10408" max="10408" width="8.5703125" style="1" customWidth="1"/>
    <col min="10409" max="10410" width="3.5703125" style="1" bestFit="1" customWidth="1"/>
    <col min="10411" max="10411" width="14.7109375" style="1" customWidth="1"/>
    <col min="10412" max="10613" width="9.140625" style="1"/>
    <col min="10614" max="10614" width="6.85546875" style="1" customWidth="1"/>
    <col min="10615" max="10615" width="8.5703125" style="1" customWidth="1"/>
    <col min="10616" max="10616" width="40.85546875" style="1" customWidth="1"/>
    <col min="10617" max="10617" width="6.42578125" style="1" customWidth="1"/>
    <col min="10618" max="10618" width="11.42578125" style="1" customWidth="1"/>
    <col min="10619" max="10619" width="12.140625" style="1" customWidth="1"/>
    <col min="10620" max="10627" width="9.140625" style="1" customWidth="1"/>
    <col min="10628" max="10628" width="17.42578125" style="1" customWidth="1"/>
    <col min="10629" max="10629" width="18.42578125" style="1" customWidth="1"/>
    <col min="10630" max="10630" width="17" style="1" bestFit="1" customWidth="1"/>
    <col min="10631" max="10632" width="17.5703125" style="1" customWidth="1"/>
    <col min="10633" max="10633" width="15.140625" style="1" customWidth="1"/>
    <col min="10634" max="10634" width="16" style="1" customWidth="1"/>
    <col min="10635" max="10635" width="18" style="1" customWidth="1"/>
    <col min="10636" max="10636" width="15.5703125" style="1" customWidth="1"/>
    <col min="10637" max="10637" width="17.5703125" style="1" customWidth="1"/>
    <col min="10638" max="10638" width="19.140625" style="1" customWidth="1"/>
    <col min="10639" max="10641" width="17" style="1" bestFit="1" customWidth="1"/>
    <col min="10642" max="10642" width="15" style="1" customWidth="1"/>
    <col min="10643" max="10643" width="16.140625" style="1" customWidth="1"/>
    <col min="10644" max="10644" width="16.42578125" style="1" customWidth="1"/>
    <col min="10645" max="10645" width="6.5703125" style="1" customWidth="1"/>
    <col min="10646" max="10646" width="17.5703125" style="1" customWidth="1"/>
    <col min="10647" max="10649" width="17.7109375" style="1" customWidth="1"/>
    <col min="10650" max="10650" width="17" style="1" bestFit="1" customWidth="1"/>
    <col min="10651" max="10651" width="15.85546875" style="1" customWidth="1"/>
    <col min="10652" max="10652" width="13.85546875" style="1" customWidth="1"/>
    <col min="10653" max="10653" width="15" style="1" customWidth="1"/>
    <col min="10654" max="10655" width="13.85546875" style="1" customWidth="1"/>
    <col min="10656" max="10656" width="19" style="1" customWidth="1"/>
    <col min="10657" max="10657" width="19.140625" style="1" customWidth="1"/>
    <col min="10658" max="10659" width="17" style="1" bestFit="1" customWidth="1"/>
    <col min="10660" max="10660" width="17.42578125" style="1" customWidth="1"/>
    <col min="10661" max="10661" width="15" style="1" customWidth="1"/>
    <col min="10662" max="10662" width="16.140625" style="1" customWidth="1"/>
    <col min="10663" max="10663" width="16.42578125" style="1" customWidth="1"/>
    <col min="10664" max="10664" width="8.5703125" style="1" customWidth="1"/>
    <col min="10665" max="10666" width="3.5703125" style="1" bestFit="1" customWidth="1"/>
    <col min="10667" max="10667" width="14.7109375" style="1" customWidth="1"/>
    <col min="10668" max="10869" width="9.140625" style="1"/>
    <col min="10870" max="10870" width="6.85546875" style="1" customWidth="1"/>
    <col min="10871" max="10871" width="8.5703125" style="1" customWidth="1"/>
    <col min="10872" max="10872" width="40.85546875" style="1" customWidth="1"/>
    <col min="10873" max="10873" width="6.42578125" style="1" customWidth="1"/>
    <col min="10874" max="10874" width="11.42578125" style="1" customWidth="1"/>
    <col min="10875" max="10875" width="12.140625" style="1" customWidth="1"/>
    <col min="10876" max="10883" width="9.140625" style="1" customWidth="1"/>
    <col min="10884" max="10884" width="17.42578125" style="1" customWidth="1"/>
    <col min="10885" max="10885" width="18.42578125" style="1" customWidth="1"/>
    <col min="10886" max="10886" width="17" style="1" bestFit="1" customWidth="1"/>
    <col min="10887" max="10888" width="17.5703125" style="1" customWidth="1"/>
    <col min="10889" max="10889" width="15.140625" style="1" customWidth="1"/>
    <col min="10890" max="10890" width="16" style="1" customWidth="1"/>
    <col min="10891" max="10891" width="18" style="1" customWidth="1"/>
    <col min="10892" max="10892" width="15.5703125" style="1" customWidth="1"/>
    <col min="10893" max="10893" width="17.5703125" style="1" customWidth="1"/>
    <col min="10894" max="10894" width="19.140625" style="1" customWidth="1"/>
    <col min="10895" max="10897" width="17" style="1" bestFit="1" customWidth="1"/>
    <col min="10898" max="10898" width="15" style="1" customWidth="1"/>
    <col min="10899" max="10899" width="16.140625" style="1" customWidth="1"/>
    <col min="10900" max="10900" width="16.42578125" style="1" customWidth="1"/>
    <col min="10901" max="10901" width="6.5703125" style="1" customWidth="1"/>
    <col min="10902" max="10902" width="17.5703125" style="1" customWidth="1"/>
    <col min="10903" max="10905" width="17.7109375" style="1" customWidth="1"/>
    <col min="10906" max="10906" width="17" style="1" bestFit="1" customWidth="1"/>
    <col min="10907" max="10907" width="15.85546875" style="1" customWidth="1"/>
    <col min="10908" max="10908" width="13.85546875" style="1" customWidth="1"/>
    <col min="10909" max="10909" width="15" style="1" customWidth="1"/>
    <col min="10910" max="10911" width="13.85546875" style="1" customWidth="1"/>
    <col min="10912" max="10912" width="19" style="1" customWidth="1"/>
    <col min="10913" max="10913" width="19.140625" style="1" customWidth="1"/>
    <col min="10914" max="10915" width="17" style="1" bestFit="1" customWidth="1"/>
    <col min="10916" max="10916" width="17.42578125" style="1" customWidth="1"/>
    <col min="10917" max="10917" width="15" style="1" customWidth="1"/>
    <col min="10918" max="10918" width="16.140625" style="1" customWidth="1"/>
    <col min="10919" max="10919" width="16.42578125" style="1" customWidth="1"/>
    <col min="10920" max="10920" width="8.5703125" style="1" customWidth="1"/>
    <col min="10921" max="10922" width="3.5703125" style="1" bestFit="1" customWidth="1"/>
    <col min="10923" max="10923" width="14.7109375" style="1" customWidth="1"/>
    <col min="10924" max="11125" width="9.140625" style="1"/>
    <col min="11126" max="11126" width="6.85546875" style="1" customWidth="1"/>
    <col min="11127" max="11127" width="8.5703125" style="1" customWidth="1"/>
    <col min="11128" max="11128" width="40.85546875" style="1" customWidth="1"/>
    <col min="11129" max="11129" width="6.42578125" style="1" customWidth="1"/>
    <col min="11130" max="11130" width="11.42578125" style="1" customWidth="1"/>
    <col min="11131" max="11131" width="12.140625" style="1" customWidth="1"/>
    <col min="11132" max="11139" width="9.140625" style="1" customWidth="1"/>
    <col min="11140" max="11140" width="17.42578125" style="1" customWidth="1"/>
    <col min="11141" max="11141" width="18.42578125" style="1" customWidth="1"/>
    <col min="11142" max="11142" width="17" style="1" bestFit="1" customWidth="1"/>
    <col min="11143" max="11144" width="17.5703125" style="1" customWidth="1"/>
    <col min="11145" max="11145" width="15.140625" style="1" customWidth="1"/>
    <col min="11146" max="11146" width="16" style="1" customWidth="1"/>
    <col min="11147" max="11147" width="18" style="1" customWidth="1"/>
    <col min="11148" max="11148" width="15.5703125" style="1" customWidth="1"/>
    <col min="11149" max="11149" width="17.5703125" style="1" customWidth="1"/>
    <col min="11150" max="11150" width="19.140625" style="1" customWidth="1"/>
    <col min="11151" max="11153" width="17" style="1" bestFit="1" customWidth="1"/>
    <col min="11154" max="11154" width="15" style="1" customWidth="1"/>
    <col min="11155" max="11155" width="16.140625" style="1" customWidth="1"/>
    <col min="11156" max="11156" width="16.42578125" style="1" customWidth="1"/>
    <col min="11157" max="11157" width="6.5703125" style="1" customWidth="1"/>
    <col min="11158" max="11158" width="17.5703125" style="1" customWidth="1"/>
    <col min="11159" max="11161" width="17.7109375" style="1" customWidth="1"/>
    <col min="11162" max="11162" width="17" style="1" bestFit="1" customWidth="1"/>
    <col min="11163" max="11163" width="15.85546875" style="1" customWidth="1"/>
    <col min="11164" max="11164" width="13.85546875" style="1" customWidth="1"/>
    <col min="11165" max="11165" width="15" style="1" customWidth="1"/>
    <col min="11166" max="11167" width="13.85546875" style="1" customWidth="1"/>
    <col min="11168" max="11168" width="19" style="1" customWidth="1"/>
    <col min="11169" max="11169" width="19.140625" style="1" customWidth="1"/>
    <col min="11170" max="11171" width="17" style="1" bestFit="1" customWidth="1"/>
    <col min="11172" max="11172" width="17.42578125" style="1" customWidth="1"/>
    <col min="11173" max="11173" width="15" style="1" customWidth="1"/>
    <col min="11174" max="11174" width="16.140625" style="1" customWidth="1"/>
    <col min="11175" max="11175" width="16.42578125" style="1" customWidth="1"/>
    <col min="11176" max="11176" width="8.5703125" style="1" customWidth="1"/>
    <col min="11177" max="11178" width="3.5703125" style="1" bestFit="1" customWidth="1"/>
    <col min="11179" max="11179" width="14.7109375" style="1" customWidth="1"/>
    <col min="11180" max="11381" width="9.140625" style="1"/>
    <col min="11382" max="11382" width="6.85546875" style="1" customWidth="1"/>
    <col min="11383" max="11383" width="8.5703125" style="1" customWidth="1"/>
    <col min="11384" max="11384" width="40.85546875" style="1" customWidth="1"/>
    <col min="11385" max="11385" width="6.42578125" style="1" customWidth="1"/>
    <col min="11386" max="11386" width="11.42578125" style="1" customWidth="1"/>
    <col min="11387" max="11387" width="12.140625" style="1" customWidth="1"/>
    <col min="11388" max="11395" width="9.140625" style="1" customWidth="1"/>
    <col min="11396" max="11396" width="17.42578125" style="1" customWidth="1"/>
    <col min="11397" max="11397" width="18.42578125" style="1" customWidth="1"/>
    <col min="11398" max="11398" width="17" style="1" bestFit="1" customWidth="1"/>
    <col min="11399" max="11400" width="17.5703125" style="1" customWidth="1"/>
    <col min="11401" max="11401" width="15.140625" style="1" customWidth="1"/>
    <col min="11402" max="11402" width="16" style="1" customWidth="1"/>
    <col min="11403" max="11403" width="18" style="1" customWidth="1"/>
    <col min="11404" max="11404" width="15.5703125" style="1" customWidth="1"/>
    <col min="11405" max="11405" width="17.5703125" style="1" customWidth="1"/>
    <col min="11406" max="11406" width="19.140625" style="1" customWidth="1"/>
    <col min="11407" max="11409" width="17" style="1" bestFit="1" customWidth="1"/>
    <col min="11410" max="11410" width="15" style="1" customWidth="1"/>
    <col min="11411" max="11411" width="16.140625" style="1" customWidth="1"/>
    <col min="11412" max="11412" width="16.42578125" style="1" customWidth="1"/>
    <col min="11413" max="11413" width="6.5703125" style="1" customWidth="1"/>
    <col min="11414" max="11414" width="17.5703125" style="1" customWidth="1"/>
    <col min="11415" max="11417" width="17.7109375" style="1" customWidth="1"/>
    <col min="11418" max="11418" width="17" style="1" bestFit="1" customWidth="1"/>
    <col min="11419" max="11419" width="15.85546875" style="1" customWidth="1"/>
    <col min="11420" max="11420" width="13.85546875" style="1" customWidth="1"/>
    <col min="11421" max="11421" width="15" style="1" customWidth="1"/>
    <col min="11422" max="11423" width="13.85546875" style="1" customWidth="1"/>
    <col min="11424" max="11424" width="19" style="1" customWidth="1"/>
    <col min="11425" max="11425" width="19.140625" style="1" customWidth="1"/>
    <col min="11426" max="11427" width="17" style="1" bestFit="1" customWidth="1"/>
    <col min="11428" max="11428" width="17.42578125" style="1" customWidth="1"/>
    <col min="11429" max="11429" width="15" style="1" customWidth="1"/>
    <col min="11430" max="11430" width="16.140625" style="1" customWidth="1"/>
    <col min="11431" max="11431" width="16.42578125" style="1" customWidth="1"/>
    <col min="11432" max="11432" width="8.5703125" style="1" customWidth="1"/>
    <col min="11433" max="11434" width="3.5703125" style="1" bestFit="1" customWidth="1"/>
    <col min="11435" max="11435" width="14.7109375" style="1" customWidth="1"/>
    <col min="11436" max="11637" width="9.140625" style="1"/>
    <col min="11638" max="11638" width="6.85546875" style="1" customWidth="1"/>
    <col min="11639" max="11639" width="8.5703125" style="1" customWidth="1"/>
    <col min="11640" max="11640" width="40.85546875" style="1" customWidth="1"/>
    <col min="11641" max="11641" width="6.42578125" style="1" customWidth="1"/>
    <col min="11642" max="11642" width="11.42578125" style="1" customWidth="1"/>
    <col min="11643" max="11643" width="12.140625" style="1" customWidth="1"/>
    <col min="11644" max="11651" width="9.140625" style="1" customWidth="1"/>
    <col min="11652" max="11652" width="17.42578125" style="1" customWidth="1"/>
    <col min="11653" max="11653" width="18.42578125" style="1" customWidth="1"/>
    <col min="11654" max="11654" width="17" style="1" bestFit="1" customWidth="1"/>
    <col min="11655" max="11656" width="17.5703125" style="1" customWidth="1"/>
    <col min="11657" max="11657" width="15.140625" style="1" customWidth="1"/>
    <col min="11658" max="11658" width="16" style="1" customWidth="1"/>
    <col min="11659" max="11659" width="18" style="1" customWidth="1"/>
    <col min="11660" max="11660" width="15.5703125" style="1" customWidth="1"/>
    <col min="11661" max="11661" width="17.5703125" style="1" customWidth="1"/>
    <col min="11662" max="11662" width="19.140625" style="1" customWidth="1"/>
    <col min="11663" max="11665" width="17" style="1" bestFit="1" customWidth="1"/>
    <col min="11666" max="11666" width="15" style="1" customWidth="1"/>
    <col min="11667" max="11667" width="16.140625" style="1" customWidth="1"/>
    <col min="11668" max="11668" width="16.42578125" style="1" customWidth="1"/>
    <col min="11669" max="11669" width="6.5703125" style="1" customWidth="1"/>
    <col min="11670" max="11670" width="17.5703125" style="1" customWidth="1"/>
    <col min="11671" max="11673" width="17.7109375" style="1" customWidth="1"/>
    <col min="11674" max="11674" width="17" style="1" bestFit="1" customWidth="1"/>
    <col min="11675" max="11675" width="15.85546875" style="1" customWidth="1"/>
    <col min="11676" max="11676" width="13.85546875" style="1" customWidth="1"/>
    <col min="11677" max="11677" width="15" style="1" customWidth="1"/>
    <col min="11678" max="11679" width="13.85546875" style="1" customWidth="1"/>
    <col min="11680" max="11680" width="19" style="1" customWidth="1"/>
    <col min="11681" max="11681" width="19.140625" style="1" customWidth="1"/>
    <col min="11682" max="11683" width="17" style="1" bestFit="1" customWidth="1"/>
    <col min="11684" max="11684" width="17.42578125" style="1" customWidth="1"/>
    <col min="11685" max="11685" width="15" style="1" customWidth="1"/>
    <col min="11686" max="11686" width="16.140625" style="1" customWidth="1"/>
    <col min="11687" max="11687" width="16.42578125" style="1" customWidth="1"/>
    <col min="11688" max="11688" width="8.5703125" style="1" customWidth="1"/>
    <col min="11689" max="11690" width="3.5703125" style="1" bestFit="1" customWidth="1"/>
    <col min="11691" max="11691" width="14.7109375" style="1" customWidth="1"/>
    <col min="11692" max="11893" width="9.140625" style="1"/>
    <col min="11894" max="11894" width="6.85546875" style="1" customWidth="1"/>
    <col min="11895" max="11895" width="8.5703125" style="1" customWidth="1"/>
    <col min="11896" max="11896" width="40.85546875" style="1" customWidth="1"/>
    <col min="11897" max="11897" width="6.42578125" style="1" customWidth="1"/>
    <col min="11898" max="11898" width="11.42578125" style="1" customWidth="1"/>
    <col min="11899" max="11899" width="12.140625" style="1" customWidth="1"/>
    <col min="11900" max="11907" width="9.140625" style="1" customWidth="1"/>
    <col min="11908" max="11908" width="17.42578125" style="1" customWidth="1"/>
    <col min="11909" max="11909" width="18.42578125" style="1" customWidth="1"/>
    <col min="11910" max="11910" width="17" style="1" bestFit="1" customWidth="1"/>
    <col min="11911" max="11912" width="17.5703125" style="1" customWidth="1"/>
    <col min="11913" max="11913" width="15.140625" style="1" customWidth="1"/>
    <col min="11914" max="11914" width="16" style="1" customWidth="1"/>
    <col min="11915" max="11915" width="18" style="1" customWidth="1"/>
    <col min="11916" max="11916" width="15.5703125" style="1" customWidth="1"/>
    <col min="11917" max="11917" width="17.5703125" style="1" customWidth="1"/>
    <col min="11918" max="11918" width="19.140625" style="1" customWidth="1"/>
    <col min="11919" max="11921" width="17" style="1" bestFit="1" customWidth="1"/>
    <col min="11922" max="11922" width="15" style="1" customWidth="1"/>
    <col min="11923" max="11923" width="16.140625" style="1" customWidth="1"/>
    <col min="11924" max="11924" width="16.42578125" style="1" customWidth="1"/>
    <col min="11925" max="11925" width="6.5703125" style="1" customWidth="1"/>
    <col min="11926" max="11926" width="17.5703125" style="1" customWidth="1"/>
    <col min="11927" max="11929" width="17.7109375" style="1" customWidth="1"/>
    <col min="11930" max="11930" width="17" style="1" bestFit="1" customWidth="1"/>
    <col min="11931" max="11931" width="15.85546875" style="1" customWidth="1"/>
    <col min="11932" max="11932" width="13.85546875" style="1" customWidth="1"/>
    <col min="11933" max="11933" width="15" style="1" customWidth="1"/>
    <col min="11934" max="11935" width="13.85546875" style="1" customWidth="1"/>
    <col min="11936" max="11936" width="19" style="1" customWidth="1"/>
    <col min="11937" max="11937" width="19.140625" style="1" customWidth="1"/>
    <col min="11938" max="11939" width="17" style="1" bestFit="1" customWidth="1"/>
    <col min="11940" max="11940" width="17.42578125" style="1" customWidth="1"/>
    <col min="11941" max="11941" width="15" style="1" customWidth="1"/>
    <col min="11942" max="11942" width="16.140625" style="1" customWidth="1"/>
    <col min="11943" max="11943" width="16.42578125" style="1" customWidth="1"/>
    <col min="11944" max="11944" width="8.5703125" style="1" customWidth="1"/>
    <col min="11945" max="11946" width="3.5703125" style="1" bestFit="1" customWidth="1"/>
    <col min="11947" max="11947" width="14.7109375" style="1" customWidth="1"/>
    <col min="11948" max="12149" width="9.140625" style="1"/>
    <col min="12150" max="12150" width="6.85546875" style="1" customWidth="1"/>
    <col min="12151" max="12151" width="8.5703125" style="1" customWidth="1"/>
    <col min="12152" max="12152" width="40.85546875" style="1" customWidth="1"/>
    <col min="12153" max="12153" width="6.42578125" style="1" customWidth="1"/>
    <col min="12154" max="12154" width="11.42578125" style="1" customWidth="1"/>
    <col min="12155" max="12155" width="12.140625" style="1" customWidth="1"/>
    <col min="12156" max="12163" width="9.140625" style="1" customWidth="1"/>
    <col min="12164" max="12164" width="17.42578125" style="1" customWidth="1"/>
    <col min="12165" max="12165" width="18.42578125" style="1" customWidth="1"/>
    <col min="12166" max="12166" width="17" style="1" bestFit="1" customWidth="1"/>
    <col min="12167" max="12168" width="17.5703125" style="1" customWidth="1"/>
    <col min="12169" max="12169" width="15.140625" style="1" customWidth="1"/>
    <col min="12170" max="12170" width="16" style="1" customWidth="1"/>
    <col min="12171" max="12171" width="18" style="1" customWidth="1"/>
    <col min="12172" max="12172" width="15.5703125" style="1" customWidth="1"/>
    <col min="12173" max="12173" width="17.5703125" style="1" customWidth="1"/>
    <col min="12174" max="12174" width="19.140625" style="1" customWidth="1"/>
    <col min="12175" max="12177" width="17" style="1" bestFit="1" customWidth="1"/>
    <col min="12178" max="12178" width="15" style="1" customWidth="1"/>
    <col min="12179" max="12179" width="16.140625" style="1" customWidth="1"/>
    <col min="12180" max="12180" width="16.42578125" style="1" customWidth="1"/>
    <col min="12181" max="12181" width="6.5703125" style="1" customWidth="1"/>
    <col min="12182" max="12182" width="17.5703125" style="1" customWidth="1"/>
    <col min="12183" max="12185" width="17.7109375" style="1" customWidth="1"/>
    <col min="12186" max="12186" width="17" style="1" bestFit="1" customWidth="1"/>
    <col min="12187" max="12187" width="15.85546875" style="1" customWidth="1"/>
    <col min="12188" max="12188" width="13.85546875" style="1" customWidth="1"/>
    <col min="12189" max="12189" width="15" style="1" customWidth="1"/>
    <col min="12190" max="12191" width="13.85546875" style="1" customWidth="1"/>
    <col min="12192" max="12192" width="19" style="1" customWidth="1"/>
    <col min="12193" max="12193" width="19.140625" style="1" customWidth="1"/>
    <col min="12194" max="12195" width="17" style="1" bestFit="1" customWidth="1"/>
    <col min="12196" max="12196" width="17.42578125" style="1" customWidth="1"/>
    <col min="12197" max="12197" width="15" style="1" customWidth="1"/>
    <col min="12198" max="12198" width="16.140625" style="1" customWidth="1"/>
    <col min="12199" max="12199" width="16.42578125" style="1" customWidth="1"/>
    <col min="12200" max="12200" width="8.5703125" style="1" customWidth="1"/>
    <col min="12201" max="12202" width="3.5703125" style="1" bestFit="1" customWidth="1"/>
    <col min="12203" max="12203" width="14.7109375" style="1" customWidth="1"/>
    <col min="12204" max="12405" width="9.140625" style="1"/>
    <col min="12406" max="12406" width="6.85546875" style="1" customWidth="1"/>
    <col min="12407" max="12407" width="8.5703125" style="1" customWidth="1"/>
    <col min="12408" max="12408" width="40.85546875" style="1" customWidth="1"/>
    <col min="12409" max="12409" width="6.42578125" style="1" customWidth="1"/>
    <col min="12410" max="12410" width="11.42578125" style="1" customWidth="1"/>
    <col min="12411" max="12411" width="12.140625" style="1" customWidth="1"/>
    <col min="12412" max="12419" width="9.140625" style="1" customWidth="1"/>
    <col min="12420" max="12420" width="17.42578125" style="1" customWidth="1"/>
    <col min="12421" max="12421" width="18.42578125" style="1" customWidth="1"/>
    <col min="12422" max="12422" width="17" style="1" bestFit="1" customWidth="1"/>
    <col min="12423" max="12424" width="17.5703125" style="1" customWidth="1"/>
    <col min="12425" max="12425" width="15.140625" style="1" customWidth="1"/>
    <col min="12426" max="12426" width="16" style="1" customWidth="1"/>
    <col min="12427" max="12427" width="18" style="1" customWidth="1"/>
    <col min="12428" max="12428" width="15.5703125" style="1" customWidth="1"/>
    <col min="12429" max="12429" width="17.5703125" style="1" customWidth="1"/>
    <col min="12430" max="12430" width="19.140625" style="1" customWidth="1"/>
    <col min="12431" max="12433" width="17" style="1" bestFit="1" customWidth="1"/>
    <col min="12434" max="12434" width="15" style="1" customWidth="1"/>
    <col min="12435" max="12435" width="16.140625" style="1" customWidth="1"/>
    <col min="12436" max="12436" width="16.42578125" style="1" customWidth="1"/>
    <col min="12437" max="12437" width="6.5703125" style="1" customWidth="1"/>
    <col min="12438" max="12438" width="17.5703125" style="1" customWidth="1"/>
    <col min="12439" max="12441" width="17.7109375" style="1" customWidth="1"/>
    <col min="12442" max="12442" width="17" style="1" bestFit="1" customWidth="1"/>
    <col min="12443" max="12443" width="15.85546875" style="1" customWidth="1"/>
    <col min="12444" max="12444" width="13.85546875" style="1" customWidth="1"/>
    <col min="12445" max="12445" width="15" style="1" customWidth="1"/>
    <col min="12446" max="12447" width="13.85546875" style="1" customWidth="1"/>
    <col min="12448" max="12448" width="19" style="1" customWidth="1"/>
    <col min="12449" max="12449" width="19.140625" style="1" customWidth="1"/>
    <col min="12450" max="12451" width="17" style="1" bestFit="1" customWidth="1"/>
    <col min="12452" max="12452" width="17.42578125" style="1" customWidth="1"/>
    <col min="12453" max="12453" width="15" style="1" customWidth="1"/>
    <col min="12454" max="12454" width="16.140625" style="1" customWidth="1"/>
    <col min="12455" max="12455" width="16.42578125" style="1" customWidth="1"/>
    <col min="12456" max="12456" width="8.5703125" style="1" customWidth="1"/>
    <col min="12457" max="12458" width="3.5703125" style="1" bestFit="1" customWidth="1"/>
    <col min="12459" max="12459" width="14.7109375" style="1" customWidth="1"/>
    <col min="12460" max="12661" width="9.140625" style="1"/>
    <col min="12662" max="12662" width="6.85546875" style="1" customWidth="1"/>
    <col min="12663" max="12663" width="8.5703125" style="1" customWidth="1"/>
    <col min="12664" max="12664" width="40.85546875" style="1" customWidth="1"/>
    <col min="12665" max="12665" width="6.42578125" style="1" customWidth="1"/>
    <col min="12666" max="12666" width="11.42578125" style="1" customWidth="1"/>
    <col min="12667" max="12667" width="12.140625" style="1" customWidth="1"/>
    <col min="12668" max="12675" width="9.140625" style="1" customWidth="1"/>
    <col min="12676" max="12676" width="17.42578125" style="1" customWidth="1"/>
    <col min="12677" max="12677" width="18.42578125" style="1" customWidth="1"/>
    <col min="12678" max="12678" width="17" style="1" bestFit="1" customWidth="1"/>
    <col min="12679" max="12680" width="17.5703125" style="1" customWidth="1"/>
    <col min="12681" max="12681" width="15.140625" style="1" customWidth="1"/>
    <col min="12682" max="12682" width="16" style="1" customWidth="1"/>
    <col min="12683" max="12683" width="18" style="1" customWidth="1"/>
    <col min="12684" max="12684" width="15.5703125" style="1" customWidth="1"/>
    <col min="12685" max="12685" width="17.5703125" style="1" customWidth="1"/>
    <col min="12686" max="12686" width="19.140625" style="1" customWidth="1"/>
    <col min="12687" max="12689" width="17" style="1" bestFit="1" customWidth="1"/>
    <col min="12690" max="12690" width="15" style="1" customWidth="1"/>
    <col min="12691" max="12691" width="16.140625" style="1" customWidth="1"/>
    <col min="12692" max="12692" width="16.42578125" style="1" customWidth="1"/>
    <col min="12693" max="12693" width="6.5703125" style="1" customWidth="1"/>
    <col min="12694" max="12694" width="17.5703125" style="1" customWidth="1"/>
    <col min="12695" max="12697" width="17.7109375" style="1" customWidth="1"/>
    <col min="12698" max="12698" width="17" style="1" bestFit="1" customWidth="1"/>
    <col min="12699" max="12699" width="15.85546875" style="1" customWidth="1"/>
    <col min="12700" max="12700" width="13.85546875" style="1" customWidth="1"/>
    <col min="12701" max="12701" width="15" style="1" customWidth="1"/>
    <col min="12702" max="12703" width="13.85546875" style="1" customWidth="1"/>
    <col min="12704" max="12704" width="19" style="1" customWidth="1"/>
    <col min="12705" max="12705" width="19.140625" style="1" customWidth="1"/>
    <col min="12706" max="12707" width="17" style="1" bestFit="1" customWidth="1"/>
    <col min="12708" max="12708" width="17.42578125" style="1" customWidth="1"/>
    <col min="12709" max="12709" width="15" style="1" customWidth="1"/>
    <col min="12710" max="12710" width="16.140625" style="1" customWidth="1"/>
    <col min="12711" max="12711" width="16.42578125" style="1" customWidth="1"/>
    <col min="12712" max="12712" width="8.5703125" style="1" customWidth="1"/>
    <col min="12713" max="12714" width="3.5703125" style="1" bestFit="1" customWidth="1"/>
    <col min="12715" max="12715" width="14.7109375" style="1" customWidth="1"/>
    <col min="12716" max="12917" width="9.140625" style="1"/>
    <col min="12918" max="12918" width="6.85546875" style="1" customWidth="1"/>
    <col min="12919" max="12919" width="8.5703125" style="1" customWidth="1"/>
    <col min="12920" max="12920" width="40.85546875" style="1" customWidth="1"/>
    <col min="12921" max="12921" width="6.42578125" style="1" customWidth="1"/>
    <col min="12922" max="12922" width="11.42578125" style="1" customWidth="1"/>
    <col min="12923" max="12923" width="12.140625" style="1" customWidth="1"/>
    <col min="12924" max="12931" width="9.140625" style="1" customWidth="1"/>
    <col min="12932" max="12932" width="17.42578125" style="1" customWidth="1"/>
    <col min="12933" max="12933" width="18.42578125" style="1" customWidth="1"/>
    <col min="12934" max="12934" width="17" style="1" bestFit="1" customWidth="1"/>
    <col min="12935" max="12936" width="17.5703125" style="1" customWidth="1"/>
    <col min="12937" max="12937" width="15.140625" style="1" customWidth="1"/>
    <col min="12938" max="12938" width="16" style="1" customWidth="1"/>
    <col min="12939" max="12939" width="18" style="1" customWidth="1"/>
    <col min="12940" max="12940" width="15.5703125" style="1" customWidth="1"/>
    <col min="12941" max="12941" width="17.5703125" style="1" customWidth="1"/>
    <col min="12942" max="12942" width="19.140625" style="1" customWidth="1"/>
    <col min="12943" max="12945" width="17" style="1" bestFit="1" customWidth="1"/>
    <col min="12946" max="12946" width="15" style="1" customWidth="1"/>
    <col min="12947" max="12947" width="16.140625" style="1" customWidth="1"/>
    <col min="12948" max="12948" width="16.42578125" style="1" customWidth="1"/>
    <col min="12949" max="12949" width="6.5703125" style="1" customWidth="1"/>
    <col min="12950" max="12950" width="17.5703125" style="1" customWidth="1"/>
    <col min="12951" max="12953" width="17.7109375" style="1" customWidth="1"/>
    <col min="12954" max="12954" width="17" style="1" bestFit="1" customWidth="1"/>
    <col min="12955" max="12955" width="15.85546875" style="1" customWidth="1"/>
    <col min="12956" max="12956" width="13.85546875" style="1" customWidth="1"/>
    <col min="12957" max="12957" width="15" style="1" customWidth="1"/>
    <col min="12958" max="12959" width="13.85546875" style="1" customWidth="1"/>
    <col min="12960" max="12960" width="19" style="1" customWidth="1"/>
    <col min="12961" max="12961" width="19.140625" style="1" customWidth="1"/>
    <col min="12962" max="12963" width="17" style="1" bestFit="1" customWidth="1"/>
    <col min="12964" max="12964" width="17.42578125" style="1" customWidth="1"/>
    <col min="12965" max="12965" width="15" style="1" customWidth="1"/>
    <col min="12966" max="12966" width="16.140625" style="1" customWidth="1"/>
    <col min="12967" max="12967" width="16.42578125" style="1" customWidth="1"/>
    <col min="12968" max="12968" width="8.5703125" style="1" customWidth="1"/>
    <col min="12969" max="12970" width="3.5703125" style="1" bestFit="1" customWidth="1"/>
    <col min="12971" max="12971" width="14.7109375" style="1" customWidth="1"/>
    <col min="12972" max="13173" width="9.140625" style="1"/>
    <col min="13174" max="13174" width="6.85546875" style="1" customWidth="1"/>
    <col min="13175" max="13175" width="8.5703125" style="1" customWidth="1"/>
    <col min="13176" max="13176" width="40.85546875" style="1" customWidth="1"/>
    <col min="13177" max="13177" width="6.42578125" style="1" customWidth="1"/>
    <col min="13178" max="13178" width="11.42578125" style="1" customWidth="1"/>
    <col min="13179" max="13179" width="12.140625" style="1" customWidth="1"/>
    <col min="13180" max="13187" width="9.140625" style="1" customWidth="1"/>
    <col min="13188" max="13188" width="17.42578125" style="1" customWidth="1"/>
    <col min="13189" max="13189" width="18.42578125" style="1" customWidth="1"/>
    <col min="13190" max="13190" width="17" style="1" bestFit="1" customWidth="1"/>
    <col min="13191" max="13192" width="17.5703125" style="1" customWidth="1"/>
    <col min="13193" max="13193" width="15.140625" style="1" customWidth="1"/>
    <col min="13194" max="13194" width="16" style="1" customWidth="1"/>
    <col min="13195" max="13195" width="18" style="1" customWidth="1"/>
    <col min="13196" max="13196" width="15.5703125" style="1" customWidth="1"/>
    <col min="13197" max="13197" width="17.5703125" style="1" customWidth="1"/>
    <col min="13198" max="13198" width="19.140625" style="1" customWidth="1"/>
    <col min="13199" max="13201" width="17" style="1" bestFit="1" customWidth="1"/>
    <col min="13202" max="13202" width="15" style="1" customWidth="1"/>
    <col min="13203" max="13203" width="16.140625" style="1" customWidth="1"/>
    <col min="13204" max="13204" width="16.42578125" style="1" customWidth="1"/>
    <col min="13205" max="13205" width="6.5703125" style="1" customWidth="1"/>
    <col min="13206" max="13206" width="17.5703125" style="1" customWidth="1"/>
    <col min="13207" max="13209" width="17.7109375" style="1" customWidth="1"/>
    <col min="13210" max="13210" width="17" style="1" bestFit="1" customWidth="1"/>
    <col min="13211" max="13211" width="15.85546875" style="1" customWidth="1"/>
    <col min="13212" max="13212" width="13.85546875" style="1" customWidth="1"/>
    <col min="13213" max="13213" width="15" style="1" customWidth="1"/>
    <col min="13214" max="13215" width="13.85546875" style="1" customWidth="1"/>
    <col min="13216" max="13216" width="19" style="1" customWidth="1"/>
    <col min="13217" max="13217" width="19.140625" style="1" customWidth="1"/>
    <col min="13218" max="13219" width="17" style="1" bestFit="1" customWidth="1"/>
    <col min="13220" max="13220" width="17.42578125" style="1" customWidth="1"/>
    <col min="13221" max="13221" width="15" style="1" customWidth="1"/>
    <col min="13222" max="13222" width="16.140625" style="1" customWidth="1"/>
    <col min="13223" max="13223" width="16.42578125" style="1" customWidth="1"/>
    <col min="13224" max="13224" width="8.5703125" style="1" customWidth="1"/>
    <col min="13225" max="13226" width="3.5703125" style="1" bestFit="1" customWidth="1"/>
    <col min="13227" max="13227" width="14.7109375" style="1" customWidth="1"/>
    <col min="13228" max="13429" width="9.140625" style="1"/>
    <col min="13430" max="13430" width="6.85546875" style="1" customWidth="1"/>
    <col min="13431" max="13431" width="8.5703125" style="1" customWidth="1"/>
    <col min="13432" max="13432" width="40.85546875" style="1" customWidth="1"/>
    <col min="13433" max="13433" width="6.42578125" style="1" customWidth="1"/>
    <col min="13434" max="13434" width="11.42578125" style="1" customWidth="1"/>
    <col min="13435" max="13435" width="12.140625" style="1" customWidth="1"/>
    <col min="13436" max="13443" width="9.140625" style="1" customWidth="1"/>
    <col min="13444" max="13444" width="17.42578125" style="1" customWidth="1"/>
    <col min="13445" max="13445" width="18.42578125" style="1" customWidth="1"/>
    <col min="13446" max="13446" width="17" style="1" bestFit="1" customWidth="1"/>
    <col min="13447" max="13448" width="17.5703125" style="1" customWidth="1"/>
    <col min="13449" max="13449" width="15.140625" style="1" customWidth="1"/>
    <col min="13450" max="13450" width="16" style="1" customWidth="1"/>
    <col min="13451" max="13451" width="18" style="1" customWidth="1"/>
    <col min="13452" max="13452" width="15.5703125" style="1" customWidth="1"/>
    <col min="13453" max="13453" width="17.5703125" style="1" customWidth="1"/>
    <col min="13454" max="13454" width="19.140625" style="1" customWidth="1"/>
    <col min="13455" max="13457" width="17" style="1" bestFit="1" customWidth="1"/>
    <col min="13458" max="13458" width="15" style="1" customWidth="1"/>
    <col min="13459" max="13459" width="16.140625" style="1" customWidth="1"/>
    <col min="13460" max="13460" width="16.42578125" style="1" customWidth="1"/>
    <col min="13461" max="13461" width="6.5703125" style="1" customWidth="1"/>
    <col min="13462" max="13462" width="17.5703125" style="1" customWidth="1"/>
    <col min="13463" max="13465" width="17.7109375" style="1" customWidth="1"/>
    <col min="13466" max="13466" width="17" style="1" bestFit="1" customWidth="1"/>
    <col min="13467" max="13467" width="15.85546875" style="1" customWidth="1"/>
    <col min="13468" max="13468" width="13.85546875" style="1" customWidth="1"/>
    <col min="13469" max="13469" width="15" style="1" customWidth="1"/>
    <col min="13470" max="13471" width="13.85546875" style="1" customWidth="1"/>
    <col min="13472" max="13472" width="19" style="1" customWidth="1"/>
    <col min="13473" max="13473" width="19.140625" style="1" customWidth="1"/>
    <col min="13474" max="13475" width="17" style="1" bestFit="1" customWidth="1"/>
    <col min="13476" max="13476" width="17.42578125" style="1" customWidth="1"/>
    <col min="13477" max="13477" width="15" style="1" customWidth="1"/>
    <col min="13478" max="13478" width="16.140625" style="1" customWidth="1"/>
    <col min="13479" max="13479" width="16.42578125" style="1" customWidth="1"/>
    <col min="13480" max="13480" width="8.5703125" style="1" customWidth="1"/>
    <col min="13481" max="13482" width="3.5703125" style="1" bestFit="1" customWidth="1"/>
    <col min="13483" max="13483" width="14.7109375" style="1" customWidth="1"/>
    <col min="13484" max="13685" width="9.140625" style="1"/>
    <col min="13686" max="13686" width="6.85546875" style="1" customWidth="1"/>
    <col min="13687" max="13687" width="8.5703125" style="1" customWidth="1"/>
    <col min="13688" max="13688" width="40.85546875" style="1" customWidth="1"/>
    <col min="13689" max="13689" width="6.42578125" style="1" customWidth="1"/>
    <col min="13690" max="13690" width="11.42578125" style="1" customWidth="1"/>
    <col min="13691" max="13691" width="12.140625" style="1" customWidth="1"/>
    <col min="13692" max="13699" width="9.140625" style="1" customWidth="1"/>
    <col min="13700" max="13700" width="17.42578125" style="1" customWidth="1"/>
    <col min="13701" max="13701" width="18.42578125" style="1" customWidth="1"/>
    <col min="13702" max="13702" width="17" style="1" bestFit="1" customWidth="1"/>
    <col min="13703" max="13704" width="17.5703125" style="1" customWidth="1"/>
    <col min="13705" max="13705" width="15.140625" style="1" customWidth="1"/>
    <col min="13706" max="13706" width="16" style="1" customWidth="1"/>
    <col min="13707" max="13707" width="18" style="1" customWidth="1"/>
    <col min="13708" max="13708" width="15.5703125" style="1" customWidth="1"/>
    <col min="13709" max="13709" width="17.5703125" style="1" customWidth="1"/>
    <col min="13710" max="13710" width="19.140625" style="1" customWidth="1"/>
    <col min="13711" max="13713" width="17" style="1" bestFit="1" customWidth="1"/>
    <col min="13714" max="13714" width="15" style="1" customWidth="1"/>
    <col min="13715" max="13715" width="16.140625" style="1" customWidth="1"/>
    <col min="13716" max="13716" width="16.42578125" style="1" customWidth="1"/>
    <col min="13717" max="13717" width="6.5703125" style="1" customWidth="1"/>
    <col min="13718" max="13718" width="17.5703125" style="1" customWidth="1"/>
    <col min="13719" max="13721" width="17.7109375" style="1" customWidth="1"/>
    <col min="13722" max="13722" width="17" style="1" bestFit="1" customWidth="1"/>
    <col min="13723" max="13723" width="15.85546875" style="1" customWidth="1"/>
    <col min="13724" max="13724" width="13.85546875" style="1" customWidth="1"/>
    <col min="13725" max="13725" width="15" style="1" customWidth="1"/>
    <col min="13726" max="13727" width="13.85546875" style="1" customWidth="1"/>
    <col min="13728" max="13728" width="19" style="1" customWidth="1"/>
    <col min="13729" max="13729" width="19.140625" style="1" customWidth="1"/>
    <col min="13730" max="13731" width="17" style="1" bestFit="1" customWidth="1"/>
    <col min="13732" max="13732" width="17.42578125" style="1" customWidth="1"/>
    <col min="13733" max="13733" width="15" style="1" customWidth="1"/>
    <col min="13734" max="13734" width="16.140625" style="1" customWidth="1"/>
    <col min="13735" max="13735" width="16.42578125" style="1" customWidth="1"/>
    <col min="13736" max="13736" width="8.5703125" style="1" customWidth="1"/>
    <col min="13737" max="13738" width="3.5703125" style="1" bestFit="1" customWidth="1"/>
    <col min="13739" max="13739" width="14.7109375" style="1" customWidth="1"/>
    <col min="13740" max="13941" width="9.140625" style="1"/>
    <col min="13942" max="13942" width="6.85546875" style="1" customWidth="1"/>
    <col min="13943" max="13943" width="8.5703125" style="1" customWidth="1"/>
    <col min="13944" max="13944" width="40.85546875" style="1" customWidth="1"/>
    <col min="13945" max="13945" width="6.42578125" style="1" customWidth="1"/>
    <col min="13946" max="13946" width="11.42578125" style="1" customWidth="1"/>
    <col min="13947" max="13947" width="12.140625" style="1" customWidth="1"/>
    <col min="13948" max="13955" width="9.140625" style="1" customWidth="1"/>
    <col min="13956" max="13956" width="17.42578125" style="1" customWidth="1"/>
    <col min="13957" max="13957" width="18.42578125" style="1" customWidth="1"/>
    <col min="13958" max="13958" width="17" style="1" bestFit="1" customWidth="1"/>
    <col min="13959" max="13960" width="17.5703125" style="1" customWidth="1"/>
    <col min="13961" max="13961" width="15.140625" style="1" customWidth="1"/>
    <col min="13962" max="13962" width="16" style="1" customWidth="1"/>
    <col min="13963" max="13963" width="18" style="1" customWidth="1"/>
    <col min="13964" max="13964" width="15.5703125" style="1" customWidth="1"/>
    <col min="13965" max="13965" width="17.5703125" style="1" customWidth="1"/>
    <col min="13966" max="13966" width="19.140625" style="1" customWidth="1"/>
    <col min="13967" max="13969" width="17" style="1" bestFit="1" customWidth="1"/>
    <col min="13970" max="13970" width="15" style="1" customWidth="1"/>
    <col min="13971" max="13971" width="16.140625" style="1" customWidth="1"/>
    <col min="13972" max="13972" width="16.42578125" style="1" customWidth="1"/>
    <col min="13973" max="13973" width="6.5703125" style="1" customWidth="1"/>
    <col min="13974" max="13974" width="17.5703125" style="1" customWidth="1"/>
    <col min="13975" max="13977" width="17.7109375" style="1" customWidth="1"/>
    <col min="13978" max="13978" width="17" style="1" bestFit="1" customWidth="1"/>
    <col min="13979" max="13979" width="15.85546875" style="1" customWidth="1"/>
    <col min="13980" max="13980" width="13.85546875" style="1" customWidth="1"/>
    <col min="13981" max="13981" width="15" style="1" customWidth="1"/>
    <col min="13982" max="13983" width="13.85546875" style="1" customWidth="1"/>
    <col min="13984" max="13984" width="19" style="1" customWidth="1"/>
    <col min="13985" max="13985" width="19.140625" style="1" customWidth="1"/>
    <col min="13986" max="13987" width="17" style="1" bestFit="1" customWidth="1"/>
    <col min="13988" max="13988" width="17.42578125" style="1" customWidth="1"/>
    <col min="13989" max="13989" width="15" style="1" customWidth="1"/>
    <col min="13990" max="13990" width="16.140625" style="1" customWidth="1"/>
    <col min="13991" max="13991" width="16.42578125" style="1" customWidth="1"/>
    <col min="13992" max="13992" width="8.5703125" style="1" customWidth="1"/>
    <col min="13993" max="13994" width="3.5703125" style="1" bestFit="1" customWidth="1"/>
    <col min="13995" max="13995" width="14.7109375" style="1" customWidth="1"/>
    <col min="13996" max="14197" width="9.140625" style="1"/>
    <col min="14198" max="14198" width="6.85546875" style="1" customWidth="1"/>
    <col min="14199" max="14199" width="8.5703125" style="1" customWidth="1"/>
    <col min="14200" max="14200" width="40.85546875" style="1" customWidth="1"/>
    <col min="14201" max="14201" width="6.42578125" style="1" customWidth="1"/>
    <col min="14202" max="14202" width="11.42578125" style="1" customWidth="1"/>
    <col min="14203" max="14203" width="12.140625" style="1" customWidth="1"/>
    <col min="14204" max="14211" width="9.140625" style="1" customWidth="1"/>
    <col min="14212" max="14212" width="17.42578125" style="1" customWidth="1"/>
    <col min="14213" max="14213" width="18.42578125" style="1" customWidth="1"/>
    <col min="14214" max="14214" width="17" style="1" bestFit="1" customWidth="1"/>
    <col min="14215" max="14216" width="17.5703125" style="1" customWidth="1"/>
    <col min="14217" max="14217" width="15.140625" style="1" customWidth="1"/>
    <col min="14218" max="14218" width="16" style="1" customWidth="1"/>
    <col min="14219" max="14219" width="18" style="1" customWidth="1"/>
    <col min="14220" max="14220" width="15.5703125" style="1" customWidth="1"/>
    <col min="14221" max="14221" width="17.5703125" style="1" customWidth="1"/>
    <col min="14222" max="14222" width="19.140625" style="1" customWidth="1"/>
    <col min="14223" max="14225" width="17" style="1" bestFit="1" customWidth="1"/>
    <col min="14226" max="14226" width="15" style="1" customWidth="1"/>
    <col min="14227" max="14227" width="16.140625" style="1" customWidth="1"/>
    <col min="14228" max="14228" width="16.42578125" style="1" customWidth="1"/>
    <col min="14229" max="14229" width="6.5703125" style="1" customWidth="1"/>
    <col min="14230" max="14230" width="17.5703125" style="1" customWidth="1"/>
    <col min="14231" max="14233" width="17.7109375" style="1" customWidth="1"/>
    <col min="14234" max="14234" width="17" style="1" bestFit="1" customWidth="1"/>
    <col min="14235" max="14235" width="15.85546875" style="1" customWidth="1"/>
    <col min="14236" max="14236" width="13.85546875" style="1" customWidth="1"/>
    <col min="14237" max="14237" width="15" style="1" customWidth="1"/>
    <col min="14238" max="14239" width="13.85546875" style="1" customWidth="1"/>
    <col min="14240" max="14240" width="19" style="1" customWidth="1"/>
    <col min="14241" max="14241" width="19.140625" style="1" customWidth="1"/>
    <col min="14242" max="14243" width="17" style="1" bestFit="1" customWidth="1"/>
    <col min="14244" max="14244" width="17.42578125" style="1" customWidth="1"/>
    <col min="14245" max="14245" width="15" style="1" customWidth="1"/>
    <col min="14246" max="14246" width="16.140625" style="1" customWidth="1"/>
    <col min="14247" max="14247" width="16.42578125" style="1" customWidth="1"/>
    <col min="14248" max="14248" width="8.5703125" style="1" customWidth="1"/>
    <col min="14249" max="14250" width="3.5703125" style="1" bestFit="1" customWidth="1"/>
    <col min="14251" max="14251" width="14.7109375" style="1" customWidth="1"/>
    <col min="14252" max="14453" width="9.140625" style="1"/>
    <col min="14454" max="14454" width="6.85546875" style="1" customWidth="1"/>
    <col min="14455" max="14455" width="8.5703125" style="1" customWidth="1"/>
    <col min="14456" max="14456" width="40.85546875" style="1" customWidth="1"/>
    <col min="14457" max="14457" width="6.42578125" style="1" customWidth="1"/>
    <col min="14458" max="14458" width="11.42578125" style="1" customWidth="1"/>
    <col min="14459" max="14459" width="12.140625" style="1" customWidth="1"/>
    <col min="14460" max="14467" width="9.140625" style="1" customWidth="1"/>
    <col min="14468" max="14468" width="17.42578125" style="1" customWidth="1"/>
    <col min="14469" max="14469" width="18.42578125" style="1" customWidth="1"/>
    <col min="14470" max="14470" width="17" style="1" bestFit="1" customWidth="1"/>
    <col min="14471" max="14472" width="17.5703125" style="1" customWidth="1"/>
    <col min="14473" max="14473" width="15.140625" style="1" customWidth="1"/>
    <col min="14474" max="14474" width="16" style="1" customWidth="1"/>
    <col min="14475" max="14475" width="18" style="1" customWidth="1"/>
    <col min="14476" max="14476" width="15.5703125" style="1" customWidth="1"/>
    <col min="14477" max="14477" width="17.5703125" style="1" customWidth="1"/>
    <col min="14478" max="14478" width="19.140625" style="1" customWidth="1"/>
    <col min="14479" max="14481" width="17" style="1" bestFit="1" customWidth="1"/>
    <col min="14482" max="14482" width="15" style="1" customWidth="1"/>
    <col min="14483" max="14483" width="16.140625" style="1" customWidth="1"/>
    <col min="14484" max="14484" width="16.42578125" style="1" customWidth="1"/>
    <col min="14485" max="14485" width="6.5703125" style="1" customWidth="1"/>
    <col min="14486" max="14486" width="17.5703125" style="1" customWidth="1"/>
    <col min="14487" max="14489" width="17.7109375" style="1" customWidth="1"/>
    <col min="14490" max="14490" width="17" style="1" bestFit="1" customWidth="1"/>
    <col min="14491" max="14491" width="15.85546875" style="1" customWidth="1"/>
    <col min="14492" max="14492" width="13.85546875" style="1" customWidth="1"/>
    <col min="14493" max="14493" width="15" style="1" customWidth="1"/>
    <col min="14494" max="14495" width="13.85546875" style="1" customWidth="1"/>
    <col min="14496" max="14496" width="19" style="1" customWidth="1"/>
    <col min="14497" max="14497" width="19.140625" style="1" customWidth="1"/>
    <col min="14498" max="14499" width="17" style="1" bestFit="1" customWidth="1"/>
    <col min="14500" max="14500" width="17.42578125" style="1" customWidth="1"/>
    <col min="14501" max="14501" width="15" style="1" customWidth="1"/>
    <col min="14502" max="14502" width="16.140625" style="1" customWidth="1"/>
    <col min="14503" max="14503" width="16.42578125" style="1" customWidth="1"/>
    <col min="14504" max="14504" width="8.5703125" style="1" customWidth="1"/>
    <col min="14505" max="14506" width="3.5703125" style="1" bestFit="1" customWidth="1"/>
    <col min="14507" max="14507" width="14.7109375" style="1" customWidth="1"/>
    <col min="14508" max="14709" width="9.140625" style="1"/>
    <col min="14710" max="14710" width="6.85546875" style="1" customWidth="1"/>
    <col min="14711" max="14711" width="8.5703125" style="1" customWidth="1"/>
    <col min="14712" max="14712" width="40.85546875" style="1" customWidth="1"/>
    <col min="14713" max="14713" width="6.42578125" style="1" customWidth="1"/>
    <col min="14714" max="14714" width="11.42578125" style="1" customWidth="1"/>
    <col min="14715" max="14715" width="12.140625" style="1" customWidth="1"/>
    <col min="14716" max="14723" width="9.140625" style="1" customWidth="1"/>
    <col min="14724" max="14724" width="17.42578125" style="1" customWidth="1"/>
    <col min="14725" max="14725" width="18.42578125" style="1" customWidth="1"/>
    <col min="14726" max="14726" width="17" style="1" bestFit="1" customWidth="1"/>
    <col min="14727" max="14728" width="17.5703125" style="1" customWidth="1"/>
    <col min="14729" max="14729" width="15.140625" style="1" customWidth="1"/>
    <col min="14730" max="14730" width="16" style="1" customWidth="1"/>
    <col min="14731" max="14731" width="18" style="1" customWidth="1"/>
    <col min="14732" max="14732" width="15.5703125" style="1" customWidth="1"/>
    <col min="14733" max="14733" width="17.5703125" style="1" customWidth="1"/>
    <col min="14734" max="14734" width="19.140625" style="1" customWidth="1"/>
    <col min="14735" max="14737" width="17" style="1" bestFit="1" customWidth="1"/>
    <col min="14738" max="14738" width="15" style="1" customWidth="1"/>
    <col min="14739" max="14739" width="16.140625" style="1" customWidth="1"/>
    <col min="14740" max="14740" width="16.42578125" style="1" customWidth="1"/>
    <col min="14741" max="14741" width="6.5703125" style="1" customWidth="1"/>
    <col min="14742" max="14742" width="17.5703125" style="1" customWidth="1"/>
    <col min="14743" max="14745" width="17.7109375" style="1" customWidth="1"/>
    <col min="14746" max="14746" width="17" style="1" bestFit="1" customWidth="1"/>
    <col min="14747" max="14747" width="15.85546875" style="1" customWidth="1"/>
    <col min="14748" max="14748" width="13.85546875" style="1" customWidth="1"/>
    <col min="14749" max="14749" width="15" style="1" customWidth="1"/>
    <col min="14750" max="14751" width="13.85546875" style="1" customWidth="1"/>
    <col min="14752" max="14752" width="19" style="1" customWidth="1"/>
    <col min="14753" max="14753" width="19.140625" style="1" customWidth="1"/>
    <col min="14754" max="14755" width="17" style="1" bestFit="1" customWidth="1"/>
    <col min="14756" max="14756" width="17.42578125" style="1" customWidth="1"/>
    <col min="14757" max="14757" width="15" style="1" customWidth="1"/>
    <col min="14758" max="14758" width="16.140625" style="1" customWidth="1"/>
    <col min="14759" max="14759" width="16.42578125" style="1" customWidth="1"/>
    <col min="14760" max="14760" width="8.5703125" style="1" customWidth="1"/>
    <col min="14761" max="14762" width="3.5703125" style="1" bestFit="1" customWidth="1"/>
    <col min="14763" max="14763" width="14.7109375" style="1" customWidth="1"/>
    <col min="14764" max="14965" width="9.140625" style="1"/>
    <col min="14966" max="14966" width="6.85546875" style="1" customWidth="1"/>
    <col min="14967" max="14967" width="8.5703125" style="1" customWidth="1"/>
    <col min="14968" max="14968" width="40.85546875" style="1" customWidth="1"/>
    <col min="14969" max="14969" width="6.42578125" style="1" customWidth="1"/>
    <col min="14970" max="14970" width="11.42578125" style="1" customWidth="1"/>
    <col min="14971" max="14971" width="12.140625" style="1" customWidth="1"/>
    <col min="14972" max="14979" width="9.140625" style="1" customWidth="1"/>
    <col min="14980" max="14980" width="17.42578125" style="1" customWidth="1"/>
    <col min="14981" max="14981" width="18.42578125" style="1" customWidth="1"/>
    <col min="14982" max="14982" width="17" style="1" bestFit="1" customWidth="1"/>
    <col min="14983" max="14984" width="17.5703125" style="1" customWidth="1"/>
    <col min="14985" max="14985" width="15.140625" style="1" customWidth="1"/>
    <col min="14986" max="14986" width="16" style="1" customWidth="1"/>
    <col min="14987" max="14987" width="18" style="1" customWidth="1"/>
    <col min="14988" max="14988" width="15.5703125" style="1" customWidth="1"/>
    <col min="14989" max="14989" width="17.5703125" style="1" customWidth="1"/>
    <col min="14990" max="14990" width="19.140625" style="1" customWidth="1"/>
    <col min="14991" max="14993" width="17" style="1" bestFit="1" customWidth="1"/>
    <col min="14994" max="14994" width="15" style="1" customWidth="1"/>
    <col min="14995" max="14995" width="16.140625" style="1" customWidth="1"/>
    <col min="14996" max="14996" width="16.42578125" style="1" customWidth="1"/>
    <col min="14997" max="14997" width="6.5703125" style="1" customWidth="1"/>
    <col min="14998" max="14998" width="17.5703125" style="1" customWidth="1"/>
    <col min="14999" max="15001" width="17.7109375" style="1" customWidth="1"/>
    <col min="15002" max="15002" width="17" style="1" bestFit="1" customWidth="1"/>
    <col min="15003" max="15003" width="15.85546875" style="1" customWidth="1"/>
    <col min="15004" max="15004" width="13.85546875" style="1" customWidth="1"/>
    <col min="15005" max="15005" width="15" style="1" customWidth="1"/>
    <col min="15006" max="15007" width="13.85546875" style="1" customWidth="1"/>
    <col min="15008" max="15008" width="19" style="1" customWidth="1"/>
    <col min="15009" max="15009" width="19.140625" style="1" customWidth="1"/>
    <col min="15010" max="15011" width="17" style="1" bestFit="1" customWidth="1"/>
    <col min="15012" max="15012" width="17.42578125" style="1" customWidth="1"/>
    <col min="15013" max="15013" width="15" style="1" customWidth="1"/>
    <col min="15014" max="15014" width="16.140625" style="1" customWidth="1"/>
    <col min="15015" max="15015" width="16.42578125" style="1" customWidth="1"/>
    <col min="15016" max="15016" width="8.5703125" style="1" customWidth="1"/>
    <col min="15017" max="15018" width="3.5703125" style="1" bestFit="1" customWidth="1"/>
    <col min="15019" max="15019" width="14.7109375" style="1" customWidth="1"/>
    <col min="15020" max="15221" width="9.140625" style="1"/>
    <col min="15222" max="15222" width="6.85546875" style="1" customWidth="1"/>
    <col min="15223" max="15223" width="8.5703125" style="1" customWidth="1"/>
    <col min="15224" max="15224" width="40.85546875" style="1" customWidth="1"/>
    <col min="15225" max="15225" width="6.42578125" style="1" customWidth="1"/>
    <col min="15226" max="15226" width="11.42578125" style="1" customWidth="1"/>
    <col min="15227" max="15227" width="12.140625" style="1" customWidth="1"/>
    <col min="15228" max="15235" width="9.140625" style="1" customWidth="1"/>
    <col min="15236" max="15236" width="17.42578125" style="1" customWidth="1"/>
    <col min="15237" max="15237" width="18.42578125" style="1" customWidth="1"/>
    <col min="15238" max="15238" width="17" style="1" bestFit="1" customWidth="1"/>
    <col min="15239" max="15240" width="17.5703125" style="1" customWidth="1"/>
    <col min="15241" max="15241" width="15.140625" style="1" customWidth="1"/>
    <col min="15242" max="15242" width="16" style="1" customWidth="1"/>
    <col min="15243" max="15243" width="18" style="1" customWidth="1"/>
    <col min="15244" max="15244" width="15.5703125" style="1" customWidth="1"/>
    <col min="15245" max="15245" width="17.5703125" style="1" customWidth="1"/>
    <col min="15246" max="15246" width="19.140625" style="1" customWidth="1"/>
    <col min="15247" max="15249" width="17" style="1" bestFit="1" customWidth="1"/>
    <col min="15250" max="15250" width="15" style="1" customWidth="1"/>
    <col min="15251" max="15251" width="16.140625" style="1" customWidth="1"/>
    <col min="15252" max="15252" width="16.42578125" style="1" customWidth="1"/>
    <col min="15253" max="15253" width="6.5703125" style="1" customWidth="1"/>
    <col min="15254" max="15254" width="17.5703125" style="1" customWidth="1"/>
    <col min="15255" max="15257" width="17.7109375" style="1" customWidth="1"/>
    <col min="15258" max="15258" width="17" style="1" bestFit="1" customWidth="1"/>
    <col min="15259" max="15259" width="15.85546875" style="1" customWidth="1"/>
    <col min="15260" max="15260" width="13.85546875" style="1" customWidth="1"/>
    <col min="15261" max="15261" width="15" style="1" customWidth="1"/>
    <col min="15262" max="15263" width="13.85546875" style="1" customWidth="1"/>
    <col min="15264" max="15264" width="19" style="1" customWidth="1"/>
    <col min="15265" max="15265" width="19.140625" style="1" customWidth="1"/>
    <col min="15266" max="15267" width="17" style="1" bestFit="1" customWidth="1"/>
    <col min="15268" max="15268" width="17.42578125" style="1" customWidth="1"/>
    <col min="15269" max="15269" width="15" style="1" customWidth="1"/>
    <col min="15270" max="15270" width="16.140625" style="1" customWidth="1"/>
    <col min="15271" max="15271" width="16.42578125" style="1" customWidth="1"/>
    <col min="15272" max="15272" width="8.5703125" style="1" customWidth="1"/>
    <col min="15273" max="15274" width="3.5703125" style="1" bestFit="1" customWidth="1"/>
    <col min="15275" max="15275" width="14.7109375" style="1" customWidth="1"/>
    <col min="15276" max="15477" width="9.140625" style="1"/>
    <col min="15478" max="15478" width="6.85546875" style="1" customWidth="1"/>
    <col min="15479" max="15479" width="8.5703125" style="1" customWidth="1"/>
    <col min="15480" max="15480" width="40.85546875" style="1" customWidth="1"/>
    <col min="15481" max="15481" width="6.42578125" style="1" customWidth="1"/>
    <col min="15482" max="15482" width="11.42578125" style="1" customWidth="1"/>
    <col min="15483" max="15483" width="12.140625" style="1" customWidth="1"/>
    <col min="15484" max="15491" width="9.140625" style="1" customWidth="1"/>
    <col min="15492" max="15492" width="17.42578125" style="1" customWidth="1"/>
    <col min="15493" max="15493" width="18.42578125" style="1" customWidth="1"/>
    <col min="15494" max="15494" width="17" style="1" bestFit="1" customWidth="1"/>
    <col min="15495" max="15496" width="17.5703125" style="1" customWidth="1"/>
    <col min="15497" max="15497" width="15.140625" style="1" customWidth="1"/>
    <col min="15498" max="15498" width="16" style="1" customWidth="1"/>
    <col min="15499" max="15499" width="18" style="1" customWidth="1"/>
    <col min="15500" max="15500" width="15.5703125" style="1" customWidth="1"/>
    <col min="15501" max="15501" width="17.5703125" style="1" customWidth="1"/>
    <col min="15502" max="15502" width="19.140625" style="1" customWidth="1"/>
    <col min="15503" max="15505" width="17" style="1" bestFit="1" customWidth="1"/>
    <col min="15506" max="15506" width="15" style="1" customWidth="1"/>
    <col min="15507" max="15507" width="16.140625" style="1" customWidth="1"/>
    <col min="15508" max="15508" width="16.42578125" style="1" customWidth="1"/>
    <col min="15509" max="15509" width="6.5703125" style="1" customWidth="1"/>
    <col min="15510" max="15510" width="17.5703125" style="1" customWidth="1"/>
    <col min="15511" max="15513" width="17.7109375" style="1" customWidth="1"/>
    <col min="15514" max="15514" width="17" style="1" bestFit="1" customWidth="1"/>
    <col min="15515" max="15515" width="15.85546875" style="1" customWidth="1"/>
    <col min="15516" max="15516" width="13.85546875" style="1" customWidth="1"/>
    <col min="15517" max="15517" width="15" style="1" customWidth="1"/>
    <col min="15518" max="15519" width="13.85546875" style="1" customWidth="1"/>
    <col min="15520" max="15520" width="19" style="1" customWidth="1"/>
    <col min="15521" max="15521" width="19.140625" style="1" customWidth="1"/>
    <col min="15522" max="15523" width="17" style="1" bestFit="1" customWidth="1"/>
    <col min="15524" max="15524" width="17.42578125" style="1" customWidth="1"/>
    <col min="15525" max="15525" width="15" style="1" customWidth="1"/>
    <col min="15526" max="15526" width="16.140625" style="1" customWidth="1"/>
    <col min="15527" max="15527" width="16.42578125" style="1" customWidth="1"/>
    <col min="15528" max="15528" width="8.5703125" style="1" customWidth="1"/>
    <col min="15529" max="15530" width="3.5703125" style="1" bestFit="1" customWidth="1"/>
    <col min="15531" max="15531" width="14.7109375" style="1" customWidth="1"/>
    <col min="15532" max="15733" width="9.140625" style="1"/>
    <col min="15734" max="15734" width="6.85546875" style="1" customWidth="1"/>
    <col min="15735" max="15735" width="8.5703125" style="1" customWidth="1"/>
    <col min="15736" max="15736" width="40.85546875" style="1" customWidth="1"/>
    <col min="15737" max="15737" width="6.42578125" style="1" customWidth="1"/>
    <col min="15738" max="15738" width="11.42578125" style="1" customWidth="1"/>
    <col min="15739" max="15739" width="12.140625" style="1" customWidth="1"/>
    <col min="15740" max="15747" width="9.140625" style="1" customWidth="1"/>
    <col min="15748" max="15748" width="17.42578125" style="1" customWidth="1"/>
    <col min="15749" max="15749" width="18.42578125" style="1" customWidth="1"/>
    <col min="15750" max="15750" width="17" style="1" bestFit="1" customWidth="1"/>
    <col min="15751" max="15752" width="17.5703125" style="1" customWidth="1"/>
    <col min="15753" max="15753" width="15.140625" style="1" customWidth="1"/>
    <col min="15754" max="15754" width="16" style="1" customWidth="1"/>
    <col min="15755" max="15755" width="18" style="1" customWidth="1"/>
    <col min="15756" max="15756" width="15.5703125" style="1" customWidth="1"/>
    <col min="15757" max="15757" width="17.5703125" style="1" customWidth="1"/>
    <col min="15758" max="15758" width="19.140625" style="1" customWidth="1"/>
    <col min="15759" max="15761" width="17" style="1" bestFit="1" customWidth="1"/>
    <col min="15762" max="15762" width="15" style="1" customWidth="1"/>
    <col min="15763" max="15763" width="16.140625" style="1" customWidth="1"/>
    <col min="15764" max="15764" width="16.42578125" style="1" customWidth="1"/>
    <col min="15765" max="15765" width="6.5703125" style="1" customWidth="1"/>
    <col min="15766" max="15766" width="17.5703125" style="1" customWidth="1"/>
    <col min="15767" max="15769" width="17.7109375" style="1" customWidth="1"/>
    <col min="15770" max="15770" width="17" style="1" bestFit="1" customWidth="1"/>
    <col min="15771" max="15771" width="15.85546875" style="1" customWidth="1"/>
    <col min="15772" max="15772" width="13.85546875" style="1" customWidth="1"/>
    <col min="15773" max="15773" width="15" style="1" customWidth="1"/>
    <col min="15774" max="15775" width="13.85546875" style="1" customWidth="1"/>
    <col min="15776" max="15776" width="19" style="1" customWidth="1"/>
    <col min="15777" max="15777" width="19.140625" style="1" customWidth="1"/>
    <col min="15778" max="15779" width="17" style="1" bestFit="1" customWidth="1"/>
    <col min="15780" max="15780" width="17.42578125" style="1" customWidth="1"/>
    <col min="15781" max="15781" width="15" style="1" customWidth="1"/>
    <col min="15782" max="15782" width="16.140625" style="1" customWidth="1"/>
    <col min="15783" max="15783" width="16.42578125" style="1" customWidth="1"/>
    <col min="15784" max="15784" width="8.5703125" style="1" customWidth="1"/>
    <col min="15785" max="15786" width="3.5703125" style="1" bestFit="1" customWidth="1"/>
    <col min="15787" max="15787" width="14.7109375" style="1" customWidth="1"/>
    <col min="15788" max="15989" width="9.140625" style="1"/>
    <col min="15990" max="15990" width="6.85546875" style="1" customWidth="1"/>
    <col min="15991" max="15991" width="8.5703125" style="1" customWidth="1"/>
    <col min="15992" max="15992" width="40.85546875" style="1" customWidth="1"/>
    <col min="15993" max="15993" width="6.42578125" style="1" customWidth="1"/>
    <col min="15994" max="15994" width="11.42578125" style="1" customWidth="1"/>
    <col min="15995" max="15995" width="12.140625" style="1" customWidth="1"/>
    <col min="15996" max="16003" width="9.140625" style="1" customWidth="1"/>
    <col min="16004" max="16004" width="17.42578125" style="1" customWidth="1"/>
    <col min="16005" max="16005" width="18.42578125" style="1" customWidth="1"/>
    <col min="16006" max="16006" width="17" style="1" bestFit="1" customWidth="1"/>
    <col min="16007" max="16008" width="17.5703125" style="1" customWidth="1"/>
    <col min="16009" max="16009" width="15.140625" style="1" customWidth="1"/>
    <col min="16010" max="16010" width="16" style="1" customWidth="1"/>
    <col min="16011" max="16011" width="18" style="1" customWidth="1"/>
    <col min="16012" max="16012" width="15.5703125" style="1" customWidth="1"/>
    <col min="16013" max="16013" width="17.5703125" style="1" customWidth="1"/>
    <col min="16014" max="16014" width="19.140625" style="1" customWidth="1"/>
    <col min="16015" max="16017" width="17" style="1" bestFit="1" customWidth="1"/>
    <col min="16018" max="16018" width="15" style="1" customWidth="1"/>
    <col min="16019" max="16019" width="16.140625" style="1" customWidth="1"/>
    <col min="16020" max="16020" width="16.42578125" style="1" customWidth="1"/>
    <col min="16021" max="16021" width="6.5703125" style="1" customWidth="1"/>
    <col min="16022" max="16022" width="17.5703125" style="1" customWidth="1"/>
    <col min="16023" max="16025" width="17.7109375" style="1" customWidth="1"/>
    <col min="16026" max="16026" width="17" style="1" bestFit="1" customWidth="1"/>
    <col min="16027" max="16027" width="15.85546875" style="1" customWidth="1"/>
    <col min="16028" max="16028" width="13.85546875" style="1" customWidth="1"/>
    <col min="16029" max="16029" width="15" style="1" customWidth="1"/>
    <col min="16030" max="16031" width="13.85546875" style="1" customWidth="1"/>
    <col min="16032" max="16032" width="19" style="1" customWidth="1"/>
    <col min="16033" max="16033" width="19.140625" style="1" customWidth="1"/>
    <col min="16034" max="16035" width="17" style="1" bestFit="1" customWidth="1"/>
    <col min="16036" max="16036" width="17.42578125" style="1" customWidth="1"/>
    <col min="16037" max="16037" width="15" style="1" customWidth="1"/>
    <col min="16038" max="16038" width="16.140625" style="1" customWidth="1"/>
    <col min="16039" max="16039" width="16.42578125" style="1" customWidth="1"/>
    <col min="16040" max="16040" width="8.5703125" style="1" customWidth="1"/>
    <col min="16041" max="16042" width="3.5703125" style="1" bestFit="1" customWidth="1"/>
    <col min="16043" max="16043" width="14.7109375" style="1" customWidth="1"/>
    <col min="16044" max="16384" width="9.140625" style="1"/>
  </cols>
  <sheetData>
    <row r="1" spans="1:15" ht="42.75" customHeight="1">
      <c r="A1" s="284" t="s">
        <v>0</v>
      </c>
      <c r="B1" s="284"/>
      <c r="C1" s="284"/>
      <c r="D1" s="284"/>
      <c r="E1" s="284"/>
      <c r="F1" s="284"/>
      <c r="G1" s="284"/>
      <c r="H1" s="284"/>
      <c r="I1" s="284"/>
    </row>
    <row r="2" spans="1:15" ht="16.5" customHeight="1">
      <c r="A2" s="284"/>
      <c r="B2" s="284"/>
      <c r="C2" s="284"/>
      <c r="D2" s="284"/>
      <c r="E2" s="284"/>
      <c r="F2" s="284"/>
      <c r="G2" s="284"/>
      <c r="H2" s="284"/>
      <c r="I2" s="284"/>
    </row>
    <row r="3" spans="1:15" ht="5.25" customHeight="1"/>
    <row r="4" spans="1:15" ht="61.5" customHeight="1">
      <c r="A4" s="285" t="s">
        <v>1</v>
      </c>
      <c r="B4" s="285" t="s">
        <v>2</v>
      </c>
      <c r="C4" s="285" t="s">
        <v>3</v>
      </c>
      <c r="D4" s="285" t="s">
        <v>4</v>
      </c>
      <c r="E4" s="286" t="s">
        <v>5</v>
      </c>
      <c r="F4" s="286" t="s">
        <v>6</v>
      </c>
      <c r="G4" s="288" t="s">
        <v>7</v>
      </c>
      <c r="H4" s="288"/>
      <c r="I4" s="288" t="s">
        <v>8</v>
      </c>
    </row>
    <row r="5" spans="1:15" ht="97.5" customHeight="1">
      <c r="A5" s="285"/>
      <c r="B5" s="285"/>
      <c r="C5" s="285"/>
      <c r="D5" s="285"/>
      <c r="E5" s="287"/>
      <c r="F5" s="287"/>
      <c r="G5" s="22" t="s">
        <v>9</v>
      </c>
      <c r="H5" s="22" t="s">
        <v>927</v>
      </c>
      <c r="I5" s="288"/>
    </row>
    <row r="6" spans="1:15" s="2" customFormat="1" ht="15" customHeight="1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22">
        <v>7</v>
      </c>
      <c r="H6" s="22">
        <v>8</v>
      </c>
      <c r="I6" s="22">
        <v>9</v>
      </c>
    </row>
    <row r="7" spans="1:15" s="50" customFormat="1" ht="13.5" customHeight="1">
      <c r="A7" s="46"/>
      <c r="B7" s="47"/>
      <c r="C7" s="48"/>
      <c r="D7" s="49"/>
      <c r="E7" s="49"/>
      <c r="F7" s="49"/>
      <c r="G7" s="73"/>
      <c r="H7" s="74"/>
      <c r="I7" s="73"/>
      <c r="K7" s="51"/>
      <c r="L7" s="51"/>
      <c r="M7" s="51"/>
      <c r="N7" s="51"/>
      <c r="O7" s="51"/>
    </row>
    <row r="8" spans="1:15" s="87" customFormat="1" ht="21.75" customHeight="1">
      <c r="A8" s="236" t="s">
        <v>1092</v>
      </c>
      <c r="B8" s="237"/>
      <c r="C8" s="70"/>
      <c r="D8" s="70"/>
      <c r="E8" s="70"/>
      <c r="F8" s="70"/>
      <c r="G8" s="75"/>
      <c r="H8" s="75"/>
      <c r="I8" s="76"/>
      <c r="K8" s="88"/>
      <c r="L8" s="88"/>
      <c r="M8" s="88"/>
      <c r="N8" s="88"/>
      <c r="O8" s="88"/>
    </row>
    <row r="9" spans="1:15" s="89" customFormat="1" ht="47.25">
      <c r="A9" s="26">
        <v>1</v>
      </c>
      <c r="B9" s="35" t="s">
        <v>928</v>
      </c>
      <c r="C9" s="26" t="s">
        <v>28</v>
      </c>
      <c r="D9" s="26" t="s">
        <v>929</v>
      </c>
      <c r="E9" s="36" t="s">
        <v>930</v>
      </c>
      <c r="F9" s="36" t="s">
        <v>931</v>
      </c>
      <c r="G9" s="78" t="s">
        <v>932</v>
      </c>
      <c r="H9" s="78">
        <v>2937.6</v>
      </c>
      <c r="I9" s="78" t="s">
        <v>933</v>
      </c>
    </row>
    <row r="10" spans="1:15" s="89" customFormat="1" ht="47.25">
      <c r="A10" s="26">
        <v>2</v>
      </c>
      <c r="B10" s="35" t="s">
        <v>934</v>
      </c>
      <c r="C10" s="26" t="s">
        <v>28</v>
      </c>
      <c r="D10" s="26" t="s">
        <v>929</v>
      </c>
      <c r="E10" s="36" t="s">
        <v>930</v>
      </c>
      <c r="F10" s="36" t="s">
        <v>935</v>
      </c>
      <c r="G10" s="78" t="s">
        <v>936</v>
      </c>
      <c r="H10" s="78">
        <v>8806.5</v>
      </c>
      <c r="I10" s="78" t="s">
        <v>937</v>
      </c>
    </row>
    <row r="11" spans="1:15" s="89" customFormat="1" ht="47.25">
      <c r="A11" s="26">
        <v>3</v>
      </c>
      <c r="B11" s="35" t="s">
        <v>938</v>
      </c>
      <c r="C11" s="26" t="s">
        <v>28</v>
      </c>
      <c r="D11" s="26" t="s">
        <v>929</v>
      </c>
      <c r="E11" s="36" t="s">
        <v>930</v>
      </c>
      <c r="F11" s="36" t="s">
        <v>939</v>
      </c>
      <c r="G11" s="78" t="s">
        <v>940</v>
      </c>
      <c r="H11" s="78">
        <v>17728.099999999999</v>
      </c>
      <c r="I11" s="78" t="s">
        <v>941</v>
      </c>
    </row>
    <row r="12" spans="1:15" s="89" customFormat="1" ht="47.25">
      <c r="A12" s="26">
        <v>4</v>
      </c>
      <c r="B12" s="35" t="s">
        <v>942</v>
      </c>
      <c r="C12" s="26" t="s">
        <v>28</v>
      </c>
      <c r="D12" s="26" t="s">
        <v>929</v>
      </c>
      <c r="E12" s="36" t="s">
        <v>930</v>
      </c>
      <c r="F12" s="36" t="s">
        <v>943</v>
      </c>
      <c r="G12" s="78" t="s">
        <v>944</v>
      </c>
      <c r="H12" s="78">
        <v>6049.7</v>
      </c>
      <c r="I12" s="78" t="s">
        <v>945</v>
      </c>
    </row>
    <row r="13" spans="1:15" s="89" customFormat="1" ht="47.25">
      <c r="A13" s="26">
        <v>5</v>
      </c>
      <c r="B13" s="35" t="s">
        <v>946</v>
      </c>
      <c r="C13" s="26" t="s">
        <v>28</v>
      </c>
      <c r="D13" s="26" t="s">
        <v>929</v>
      </c>
      <c r="E13" s="36" t="s">
        <v>930</v>
      </c>
      <c r="F13" s="36" t="s">
        <v>947</v>
      </c>
      <c r="G13" s="78" t="s">
        <v>948</v>
      </c>
      <c r="H13" s="78">
        <v>5991</v>
      </c>
      <c r="I13" s="78" t="s">
        <v>949</v>
      </c>
    </row>
    <row r="14" spans="1:15" s="89" customFormat="1" ht="47.25">
      <c r="A14" s="3">
        <v>6</v>
      </c>
      <c r="B14" s="4" t="s">
        <v>950</v>
      </c>
      <c r="C14" s="3" t="s">
        <v>28</v>
      </c>
      <c r="D14" s="3" t="s">
        <v>929</v>
      </c>
      <c r="E14" s="3" t="s">
        <v>930</v>
      </c>
      <c r="F14" s="3" t="s">
        <v>951</v>
      </c>
      <c r="G14" s="52" t="s">
        <v>952</v>
      </c>
      <c r="H14" s="81">
        <v>7703.9</v>
      </c>
      <c r="I14" s="52" t="s">
        <v>953</v>
      </c>
    </row>
    <row r="15" spans="1:15" s="89" customFormat="1" ht="47.25">
      <c r="A15" s="23">
        <v>7</v>
      </c>
      <c r="B15" s="95" t="s">
        <v>954</v>
      </c>
      <c r="C15" s="21" t="s">
        <v>28</v>
      </c>
      <c r="D15" s="21" t="s">
        <v>929</v>
      </c>
      <c r="E15" s="21" t="s">
        <v>930</v>
      </c>
      <c r="F15" s="21" t="s">
        <v>955</v>
      </c>
      <c r="G15" s="52" t="s">
        <v>956</v>
      </c>
      <c r="H15" s="52">
        <v>6558.2</v>
      </c>
      <c r="I15" s="52" t="s">
        <v>957</v>
      </c>
    </row>
    <row r="16" spans="1:15" s="89" customFormat="1" ht="47.25">
      <c r="A16" s="23">
        <v>8</v>
      </c>
      <c r="B16" s="39" t="s">
        <v>958</v>
      </c>
      <c r="C16" s="21" t="s">
        <v>28</v>
      </c>
      <c r="D16" s="21" t="s">
        <v>929</v>
      </c>
      <c r="E16" s="21" t="s">
        <v>930</v>
      </c>
      <c r="F16" s="21" t="s">
        <v>959</v>
      </c>
      <c r="G16" s="52" t="s">
        <v>960</v>
      </c>
      <c r="H16" s="52">
        <v>13448.3</v>
      </c>
      <c r="I16" s="52" t="s">
        <v>961</v>
      </c>
    </row>
    <row r="17" spans="1:15" s="89" customFormat="1" ht="47.25">
      <c r="A17" s="23">
        <v>9</v>
      </c>
      <c r="B17" s="39" t="s">
        <v>962</v>
      </c>
      <c r="C17" s="21" t="s">
        <v>28</v>
      </c>
      <c r="D17" s="21" t="s">
        <v>929</v>
      </c>
      <c r="E17" s="21" t="s">
        <v>930</v>
      </c>
      <c r="F17" s="21" t="s">
        <v>963</v>
      </c>
      <c r="G17" s="52" t="s">
        <v>964</v>
      </c>
      <c r="H17" s="52">
        <v>5404</v>
      </c>
      <c r="I17" s="52" t="s">
        <v>965</v>
      </c>
    </row>
    <row r="18" spans="1:15" s="90" customFormat="1" ht="15.75">
      <c r="A18" s="238" t="s">
        <v>1093</v>
      </c>
      <c r="B18" s="239"/>
      <c r="C18" s="71"/>
      <c r="D18" s="71"/>
      <c r="E18" s="282"/>
      <c r="F18" s="283"/>
      <c r="G18" s="77"/>
      <c r="H18" s="77"/>
      <c r="I18" s="77"/>
    </row>
    <row r="19" spans="1:15" s="92" customFormat="1" ht="47.25">
      <c r="A19" s="23">
        <v>1</v>
      </c>
      <c r="B19" s="227" t="s">
        <v>27</v>
      </c>
      <c r="C19" s="21" t="s">
        <v>28</v>
      </c>
      <c r="D19" s="21" t="s">
        <v>29</v>
      </c>
      <c r="E19" s="21" t="s">
        <v>30</v>
      </c>
      <c r="F19" s="21" t="s">
        <v>31</v>
      </c>
      <c r="G19" s="52">
        <v>0.308</v>
      </c>
      <c r="H19" s="52">
        <v>2976.2</v>
      </c>
      <c r="I19" s="52">
        <v>4925.3500000000004</v>
      </c>
      <c r="K19" s="93"/>
      <c r="L19" s="93"/>
      <c r="M19" s="93"/>
      <c r="N19" s="93"/>
      <c r="O19" s="93"/>
    </row>
    <row r="20" spans="1:15" s="89" customFormat="1" ht="60.75" customHeight="1">
      <c r="A20" s="27">
        <v>2</v>
      </c>
      <c r="B20" s="3" t="s">
        <v>32</v>
      </c>
      <c r="C20" s="3" t="s">
        <v>33</v>
      </c>
      <c r="D20" s="27" t="s">
        <v>29</v>
      </c>
      <c r="E20" s="3" t="s">
        <v>30</v>
      </c>
      <c r="F20" s="3" t="s">
        <v>34</v>
      </c>
      <c r="G20" s="79">
        <v>1.288</v>
      </c>
      <c r="H20" s="79">
        <v>8465</v>
      </c>
      <c r="I20" s="79" t="s">
        <v>35</v>
      </c>
    </row>
    <row r="21" spans="1:15" s="89" customFormat="1" ht="63">
      <c r="A21" s="27">
        <v>3</v>
      </c>
      <c r="B21" s="3" t="s">
        <v>36</v>
      </c>
      <c r="C21" s="3" t="s">
        <v>33</v>
      </c>
      <c r="D21" s="27" t="s">
        <v>29</v>
      </c>
      <c r="E21" s="3" t="s">
        <v>30</v>
      </c>
      <c r="F21" s="3" t="s">
        <v>30</v>
      </c>
      <c r="G21" s="79">
        <v>0.76600000000000001</v>
      </c>
      <c r="H21" s="79">
        <v>4979</v>
      </c>
      <c r="I21" s="79" t="s">
        <v>37</v>
      </c>
    </row>
    <row r="22" spans="1:15" s="89" customFormat="1" ht="47.25">
      <c r="A22" s="27">
        <v>4</v>
      </c>
      <c r="B22" s="3" t="s">
        <v>38</v>
      </c>
      <c r="C22" s="3" t="s">
        <v>33</v>
      </c>
      <c r="D22" s="27" t="s">
        <v>29</v>
      </c>
      <c r="E22" s="3" t="s">
        <v>30</v>
      </c>
      <c r="F22" s="3" t="s">
        <v>30</v>
      </c>
      <c r="G22" s="79">
        <v>0.59099999999999997</v>
      </c>
      <c r="H22" s="79">
        <v>3546</v>
      </c>
      <c r="I22" s="79" t="s">
        <v>37</v>
      </c>
    </row>
    <row r="23" spans="1:15" s="89" customFormat="1" ht="54.75" customHeight="1">
      <c r="A23" s="27">
        <v>5</v>
      </c>
      <c r="B23" s="3" t="s">
        <v>39</v>
      </c>
      <c r="C23" s="27" t="s">
        <v>40</v>
      </c>
      <c r="D23" s="27" t="s">
        <v>29</v>
      </c>
      <c r="E23" s="3" t="s">
        <v>30</v>
      </c>
      <c r="F23" s="3" t="s">
        <v>30</v>
      </c>
      <c r="G23" s="79">
        <v>1.097</v>
      </c>
      <c r="H23" s="79">
        <v>8227</v>
      </c>
      <c r="I23" s="79" t="s">
        <v>41</v>
      </c>
    </row>
    <row r="24" spans="1:15" s="89" customFormat="1" ht="66" customHeight="1">
      <c r="A24" s="27">
        <v>6</v>
      </c>
      <c r="B24" s="3" t="s">
        <v>42</v>
      </c>
      <c r="C24" s="3" t="s">
        <v>33</v>
      </c>
      <c r="D24" s="27" t="s">
        <v>29</v>
      </c>
      <c r="E24" s="3" t="s">
        <v>30</v>
      </c>
      <c r="F24" s="3" t="s">
        <v>30</v>
      </c>
      <c r="G24" s="79">
        <v>1.478</v>
      </c>
      <c r="H24" s="79">
        <v>10641</v>
      </c>
      <c r="I24" s="79" t="s">
        <v>35</v>
      </c>
    </row>
    <row r="25" spans="1:15" s="196" customFormat="1" ht="15.75">
      <c r="A25" s="199"/>
      <c r="B25" s="202" t="s">
        <v>1153</v>
      </c>
      <c r="C25" s="202"/>
      <c r="D25" s="202"/>
      <c r="E25" s="202"/>
      <c r="F25" s="202"/>
      <c r="G25" s="203"/>
      <c r="H25" s="203"/>
      <c r="I25" s="203"/>
    </row>
    <row r="26" spans="1:15" s="89" customFormat="1" ht="66" customHeight="1">
      <c r="A26" s="27">
        <v>1</v>
      </c>
      <c r="B26" s="3" t="s">
        <v>1140</v>
      </c>
      <c r="C26" s="3" t="s">
        <v>1141</v>
      </c>
      <c r="D26" s="27">
        <v>2019</v>
      </c>
      <c r="E26" s="3"/>
      <c r="F26" s="3"/>
      <c r="G26" s="79"/>
      <c r="H26" s="79">
        <v>331</v>
      </c>
      <c r="I26" s="79">
        <v>3426.98</v>
      </c>
    </row>
    <row r="27" spans="1:15" s="89" customFormat="1" ht="66" customHeight="1">
      <c r="A27" s="27">
        <v>3</v>
      </c>
      <c r="B27" s="3" t="s">
        <v>1142</v>
      </c>
      <c r="C27" s="3" t="s">
        <v>1143</v>
      </c>
      <c r="D27" s="27">
        <v>2019</v>
      </c>
      <c r="E27" s="3"/>
      <c r="F27" s="3"/>
      <c r="G27" s="79"/>
      <c r="H27" s="79">
        <v>1170</v>
      </c>
      <c r="I27" s="79">
        <v>2297.13</v>
      </c>
    </row>
    <row r="28" spans="1:15" s="89" customFormat="1" ht="66" customHeight="1">
      <c r="A28" s="27">
        <v>4</v>
      </c>
      <c r="B28" s="3" t="s">
        <v>1144</v>
      </c>
      <c r="C28" s="3" t="s">
        <v>1141</v>
      </c>
      <c r="D28" s="27">
        <v>2019</v>
      </c>
      <c r="E28" s="3"/>
      <c r="F28" s="3"/>
      <c r="G28" s="79"/>
      <c r="H28" s="79">
        <v>2039</v>
      </c>
      <c r="I28" s="79">
        <v>1682.81</v>
      </c>
    </row>
    <row r="29" spans="1:15" s="89" customFormat="1" ht="66" customHeight="1">
      <c r="A29" s="27">
        <v>5</v>
      </c>
      <c r="B29" s="3" t="s">
        <v>1145</v>
      </c>
      <c r="C29" s="3" t="s">
        <v>1143</v>
      </c>
      <c r="D29" s="27">
        <v>2019</v>
      </c>
      <c r="E29" s="3"/>
      <c r="F29" s="3"/>
      <c r="G29" s="79"/>
      <c r="H29" s="79">
        <v>2682</v>
      </c>
      <c r="I29" s="79">
        <v>3802.18</v>
      </c>
    </row>
    <row r="30" spans="1:15" s="89" customFormat="1" ht="66" customHeight="1">
      <c r="A30" s="27">
        <v>6</v>
      </c>
      <c r="B30" s="3" t="s">
        <v>1146</v>
      </c>
      <c r="C30" s="3" t="s">
        <v>1143</v>
      </c>
      <c r="D30" s="27">
        <v>2019</v>
      </c>
      <c r="E30" s="3"/>
      <c r="F30" s="3"/>
      <c r="G30" s="79"/>
      <c r="H30" s="79">
        <v>3967</v>
      </c>
      <c r="I30" s="79">
        <v>4603.9399999999996</v>
      </c>
    </row>
    <row r="31" spans="1:15" s="89" customFormat="1" ht="66" customHeight="1">
      <c r="A31" s="27">
        <v>7</v>
      </c>
      <c r="B31" s="3" t="s">
        <v>1147</v>
      </c>
      <c r="C31" s="3" t="s">
        <v>1141</v>
      </c>
      <c r="D31" s="27">
        <v>2019</v>
      </c>
      <c r="E31" s="3"/>
      <c r="F31" s="3"/>
      <c r="G31" s="79"/>
      <c r="H31" s="79">
        <v>1700</v>
      </c>
      <c r="I31" s="79">
        <v>2382.12</v>
      </c>
    </row>
    <row r="32" spans="1:15" s="89" customFormat="1" ht="66" customHeight="1">
      <c r="A32" s="27">
        <v>8</v>
      </c>
      <c r="B32" s="3" t="s">
        <v>1148</v>
      </c>
      <c r="C32" s="3" t="s">
        <v>1141</v>
      </c>
      <c r="D32" s="27">
        <v>2019</v>
      </c>
      <c r="E32" s="3"/>
      <c r="F32" s="3"/>
      <c r="G32" s="79"/>
      <c r="H32" s="79">
        <v>1320</v>
      </c>
      <c r="I32" s="79">
        <v>977.11</v>
      </c>
    </row>
    <row r="33" spans="1:15" s="89" customFormat="1" ht="66" customHeight="1">
      <c r="A33" s="27">
        <v>9</v>
      </c>
      <c r="B33" s="3" t="s">
        <v>1149</v>
      </c>
      <c r="C33" s="3" t="s">
        <v>1143</v>
      </c>
      <c r="D33" s="27">
        <v>2019</v>
      </c>
      <c r="E33" s="3"/>
      <c r="F33" s="3"/>
      <c r="G33" s="79"/>
      <c r="H33" s="79">
        <v>4050</v>
      </c>
      <c r="I33" s="79">
        <v>780.34</v>
      </c>
    </row>
    <row r="34" spans="1:15" s="89" customFormat="1" ht="66" customHeight="1">
      <c r="A34" s="27">
        <v>10</v>
      </c>
      <c r="B34" s="3" t="s">
        <v>1150</v>
      </c>
      <c r="C34" s="3" t="s">
        <v>1151</v>
      </c>
      <c r="D34" s="27">
        <v>2019</v>
      </c>
      <c r="E34" s="3"/>
      <c r="F34" s="3"/>
      <c r="G34" s="79"/>
      <c r="H34" s="79">
        <v>10299</v>
      </c>
      <c r="I34" s="79">
        <v>9142.4699999999993</v>
      </c>
    </row>
    <row r="35" spans="1:15" s="89" customFormat="1" ht="66" customHeight="1">
      <c r="A35" s="27">
        <v>11</v>
      </c>
      <c r="B35" s="3" t="s">
        <v>1152</v>
      </c>
      <c r="C35" s="3" t="s">
        <v>1143</v>
      </c>
      <c r="D35" s="27">
        <v>2019</v>
      </c>
      <c r="E35" s="3"/>
      <c r="F35" s="3"/>
      <c r="G35" s="79"/>
      <c r="H35" s="79">
        <v>3295</v>
      </c>
      <c r="I35" s="79">
        <v>603.36</v>
      </c>
    </row>
    <row r="36" spans="1:15" s="196" customFormat="1" ht="15.75">
      <c r="A36" s="199"/>
      <c r="B36" s="200" t="s">
        <v>1094</v>
      </c>
      <c r="C36" s="202"/>
      <c r="D36" s="202"/>
      <c r="E36" s="202"/>
      <c r="F36" s="202"/>
      <c r="G36" s="203"/>
      <c r="H36" s="203"/>
      <c r="I36" s="203"/>
    </row>
    <row r="37" spans="1:15" s="92" customFormat="1" ht="47.25">
      <c r="A37" s="30">
        <v>1</v>
      </c>
      <c r="B37" s="36" t="s">
        <v>661</v>
      </c>
      <c r="C37" s="44" t="s">
        <v>28</v>
      </c>
      <c r="D37" s="21">
        <v>2019</v>
      </c>
      <c r="E37" s="21"/>
      <c r="F37" s="36" t="s">
        <v>662</v>
      </c>
      <c r="G37" s="78">
        <v>1.4710000000000001</v>
      </c>
      <c r="H37" s="78">
        <v>14077</v>
      </c>
      <c r="I37" s="52">
        <v>25791.62</v>
      </c>
      <c r="K37" s="93"/>
      <c r="L37" s="93"/>
      <c r="M37" s="93"/>
      <c r="N37" s="93"/>
      <c r="O37" s="93"/>
    </row>
    <row r="38" spans="1:15" s="89" customFormat="1" ht="47.25">
      <c r="A38" s="26">
        <v>2</v>
      </c>
      <c r="B38" s="36" t="s">
        <v>663</v>
      </c>
      <c r="C38" s="44" t="s">
        <v>28</v>
      </c>
      <c r="D38" s="21">
        <v>2019</v>
      </c>
      <c r="E38" s="36"/>
      <c r="F38" s="36" t="s">
        <v>664</v>
      </c>
      <c r="G38" s="78">
        <v>0.28199999999999997</v>
      </c>
      <c r="H38" s="78">
        <v>1243</v>
      </c>
      <c r="I38" s="78">
        <v>1661.59</v>
      </c>
    </row>
    <row r="39" spans="1:15" s="89" customFormat="1" ht="63">
      <c r="A39" s="30">
        <v>3</v>
      </c>
      <c r="B39" s="36" t="s">
        <v>665</v>
      </c>
      <c r="C39" s="44" t="s">
        <v>28</v>
      </c>
      <c r="D39" s="21">
        <v>2019</v>
      </c>
      <c r="E39" s="36"/>
      <c r="F39" s="36" t="s">
        <v>666</v>
      </c>
      <c r="G39" s="78">
        <v>1.1759999999999999</v>
      </c>
      <c r="H39" s="78">
        <v>6542</v>
      </c>
      <c r="I39" s="78">
        <v>11218.67</v>
      </c>
    </row>
    <row r="40" spans="1:15" s="89" customFormat="1" ht="47.25">
      <c r="A40" s="26">
        <v>4</v>
      </c>
      <c r="B40" s="3" t="s">
        <v>667</v>
      </c>
      <c r="C40" s="44" t="s">
        <v>28</v>
      </c>
      <c r="D40" s="21">
        <v>2019</v>
      </c>
      <c r="E40" s="36"/>
      <c r="F40" s="36" t="s">
        <v>668</v>
      </c>
      <c r="G40" s="78">
        <v>1</v>
      </c>
      <c r="H40" s="78">
        <v>6527</v>
      </c>
      <c r="I40" s="78">
        <v>8137.37</v>
      </c>
    </row>
    <row r="41" spans="1:15" s="89" customFormat="1" ht="47.25">
      <c r="A41" s="30">
        <v>5</v>
      </c>
      <c r="B41" s="36" t="s">
        <v>1103</v>
      </c>
      <c r="C41" s="44" t="s">
        <v>28</v>
      </c>
      <c r="D41" s="21">
        <v>2019</v>
      </c>
      <c r="E41" s="36"/>
      <c r="F41" s="36" t="s">
        <v>669</v>
      </c>
      <c r="G41" s="78">
        <v>1.214</v>
      </c>
      <c r="H41" s="78">
        <v>5696</v>
      </c>
      <c r="I41" s="78">
        <v>11808.19</v>
      </c>
    </row>
    <row r="42" spans="1:15" s="89" customFormat="1" ht="63">
      <c r="A42" s="26">
        <v>6</v>
      </c>
      <c r="B42" s="36" t="s">
        <v>670</v>
      </c>
      <c r="C42" s="44" t="s">
        <v>28</v>
      </c>
      <c r="D42" s="21">
        <v>2019</v>
      </c>
      <c r="E42" s="36"/>
      <c r="F42" s="36" t="s">
        <v>671</v>
      </c>
      <c r="G42" s="78">
        <v>0.23499999999999999</v>
      </c>
      <c r="H42" s="78">
        <v>1512</v>
      </c>
      <c r="I42" s="78">
        <v>1876.13</v>
      </c>
    </row>
    <row r="43" spans="1:15" s="89" customFormat="1" ht="63">
      <c r="A43" s="30">
        <v>7</v>
      </c>
      <c r="B43" s="36" t="s">
        <v>672</v>
      </c>
      <c r="C43" s="44" t="s">
        <v>28</v>
      </c>
      <c r="D43" s="21">
        <v>2019</v>
      </c>
      <c r="E43" s="3"/>
      <c r="F43" s="36" t="s">
        <v>671</v>
      </c>
      <c r="G43" s="78">
        <v>0.83</v>
      </c>
      <c r="H43" s="78">
        <v>3829</v>
      </c>
      <c r="I43" s="52">
        <v>4877.1899999999996</v>
      </c>
    </row>
    <row r="44" spans="1:15" s="89" customFormat="1" ht="78.75">
      <c r="A44" s="26">
        <v>8</v>
      </c>
      <c r="B44" s="36" t="s">
        <v>673</v>
      </c>
      <c r="C44" s="44" t="s">
        <v>28</v>
      </c>
      <c r="D44" s="21">
        <v>2019</v>
      </c>
      <c r="E44" s="21"/>
      <c r="F44" s="36" t="s">
        <v>671</v>
      </c>
      <c r="G44" s="78">
        <v>0.78</v>
      </c>
      <c r="H44" s="78">
        <v>3892</v>
      </c>
      <c r="I44" s="52">
        <v>8901.2099999999991</v>
      </c>
    </row>
    <row r="45" spans="1:15" s="196" customFormat="1" ht="15.75">
      <c r="A45" s="199"/>
      <c r="B45" s="200" t="s">
        <v>1139</v>
      </c>
      <c r="C45" s="201"/>
      <c r="D45" s="201"/>
      <c r="E45" s="202"/>
      <c r="F45" s="202"/>
      <c r="G45" s="203"/>
      <c r="H45" s="203"/>
      <c r="I45" s="203"/>
    </row>
    <row r="46" spans="1:15" s="89" customFormat="1" ht="47.25">
      <c r="A46" s="26">
        <v>1</v>
      </c>
      <c r="B46" s="36" t="s">
        <v>1131</v>
      </c>
      <c r="C46" s="44" t="s">
        <v>230</v>
      </c>
      <c r="D46" s="204" t="s">
        <v>1132</v>
      </c>
      <c r="E46" s="204" t="s">
        <v>13</v>
      </c>
      <c r="F46" s="36" t="s">
        <v>1133</v>
      </c>
      <c r="G46" s="78"/>
      <c r="H46" s="78" t="s">
        <v>1134</v>
      </c>
      <c r="I46" s="52">
        <v>5132.38</v>
      </c>
    </row>
    <row r="47" spans="1:15" s="89" customFormat="1" ht="47.25">
      <c r="A47" s="26">
        <v>2</v>
      </c>
      <c r="B47" s="36" t="s">
        <v>1135</v>
      </c>
      <c r="C47" s="44" t="s">
        <v>230</v>
      </c>
      <c r="D47" s="204" t="s">
        <v>1136</v>
      </c>
      <c r="E47" s="204" t="s">
        <v>13</v>
      </c>
      <c r="F47" s="36" t="s">
        <v>1137</v>
      </c>
      <c r="G47" s="78"/>
      <c r="H47" s="78" t="s">
        <v>1138</v>
      </c>
      <c r="I47" s="52">
        <v>4023.23</v>
      </c>
    </row>
    <row r="48" spans="1:15" s="196" customFormat="1" ht="16.5" thickBot="1">
      <c r="A48" s="199"/>
      <c r="B48" s="200" t="s">
        <v>1095</v>
      </c>
      <c r="C48" s="201"/>
      <c r="D48" s="201"/>
      <c r="E48" s="202"/>
      <c r="F48" s="202"/>
      <c r="G48" s="203"/>
      <c r="H48" s="203"/>
      <c r="I48" s="203"/>
    </row>
    <row r="49" spans="1:15" s="92" customFormat="1" ht="162" customHeight="1" thickBot="1">
      <c r="A49" s="30">
        <v>1</v>
      </c>
      <c r="B49" s="24" t="s">
        <v>10</v>
      </c>
      <c r="C49" s="96" t="s">
        <v>11</v>
      </c>
      <c r="D49" s="97" t="s">
        <v>12</v>
      </c>
      <c r="E49" s="60" t="s">
        <v>13</v>
      </c>
      <c r="F49" s="60" t="s">
        <v>14</v>
      </c>
      <c r="G49" s="86" t="s">
        <v>15</v>
      </c>
      <c r="H49" s="98">
        <v>1816</v>
      </c>
      <c r="I49" s="99">
        <v>61300.71</v>
      </c>
      <c r="K49" s="93"/>
      <c r="L49" s="93"/>
      <c r="M49" s="93"/>
      <c r="N49" s="93"/>
      <c r="O49" s="93"/>
    </row>
    <row r="50" spans="1:15" s="92" customFormat="1" ht="162" customHeight="1">
      <c r="A50" s="30">
        <v>2</v>
      </c>
      <c r="B50" s="24" t="s">
        <v>16</v>
      </c>
      <c r="C50" s="100" t="s">
        <v>17</v>
      </c>
      <c r="D50" s="101" t="s">
        <v>18</v>
      </c>
      <c r="E50" s="60" t="s">
        <v>13</v>
      </c>
      <c r="F50" s="60" t="s">
        <v>13</v>
      </c>
      <c r="G50" s="86">
        <v>1.5</v>
      </c>
      <c r="H50" s="99">
        <v>1500</v>
      </c>
      <c r="I50" s="99">
        <v>12805.78</v>
      </c>
      <c r="K50" s="93"/>
      <c r="L50" s="93"/>
      <c r="M50" s="93"/>
      <c r="N50" s="93"/>
      <c r="O50" s="93"/>
    </row>
    <row r="51" spans="1:15" s="89" customFormat="1" ht="126">
      <c r="A51" s="26">
        <v>3</v>
      </c>
      <c r="B51" s="35" t="s">
        <v>19</v>
      </c>
      <c r="C51" s="36" t="s">
        <v>20</v>
      </c>
      <c r="D51" s="28" t="s">
        <v>18</v>
      </c>
      <c r="E51" s="27" t="s">
        <v>13</v>
      </c>
      <c r="F51" s="28" t="s">
        <v>13</v>
      </c>
      <c r="G51" s="78">
        <v>0.7</v>
      </c>
      <c r="H51" s="78">
        <v>700</v>
      </c>
      <c r="I51" s="78">
        <v>5025.84</v>
      </c>
    </row>
    <row r="52" spans="1:15" s="89" customFormat="1" ht="129" customHeight="1">
      <c r="A52" s="26">
        <v>4</v>
      </c>
      <c r="B52" s="35" t="s">
        <v>21</v>
      </c>
      <c r="C52" s="36" t="s">
        <v>11</v>
      </c>
      <c r="D52" s="36" t="s">
        <v>22</v>
      </c>
      <c r="E52" s="36" t="s">
        <v>13</v>
      </c>
      <c r="F52" s="36" t="s">
        <v>23</v>
      </c>
      <c r="G52" s="78" t="s">
        <v>24</v>
      </c>
      <c r="H52" s="78">
        <v>1746</v>
      </c>
      <c r="I52" s="78">
        <v>5256.87</v>
      </c>
    </row>
    <row r="53" spans="1:15" s="89" customFormat="1" ht="126">
      <c r="A53" s="26">
        <v>5</v>
      </c>
      <c r="B53" s="35" t="s">
        <v>25</v>
      </c>
      <c r="C53" s="36" t="s">
        <v>11</v>
      </c>
      <c r="D53" s="36" t="s">
        <v>22</v>
      </c>
      <c r="E53" s="36" t="s">
        <v>13</v>
      </c>
      <c r="F53" s="36" t="s">
        <v>23</v>
      </c>
      <c r="G53" s="78" t="s">
        <v>26</v>
      </c>
      <c r="H53" s="78">
        <v>1285</v>
      </c>
      <c r="I53" s="78">
        <v>6116.9</v>
      </c>
    </row>
    <row r="54" spans="1:15" s="90" customFormat="1" ht="21" customHeight="1">
      <c r="A54" s="199"/>
      <c r="B54" s="205" t="s">
        <v>1096</v>
      </c>
      <c r="C54" s="201"/>
      <c r="D54" s="206"/>
      <c r="E54" s="206"/>
      <c r="F54" s="206"/>
      <c r="G54" s="207"/>
      <c r="H54" s="207"/>
      <c r="I54" s="207"/>
    </row>
    <row r="55" spans="1:15" s="89" customFormat="1" ht="31.5">
      <c r="A55" s="26">
        <v>1</v>
      </c>
      <c r="B55" s="102" t="s">
        <v>550</v>
      </c>
      <c r="C55" s="21" t="s">
        <v>230</v>
      </c>
      <c r="D55" s="21">
        <v>2019</v>
      </c>
      <c r="E55" s="36"/>
      <c r="F55" s="3" t="s">
        <v>551</v>
      </c>
      <c r="G55" s="78"/>
      <c r="H55" s="78">
        <v>2160</v>
      </c>
      <c r="I55" s="78">
        <f>1575.81*1.18</f>
        <v>1859.4557999999997</v>
      </c>
    </row>
    <row r="56" spans="1:15" s="89" customFormat="1" ht="31.5">
      <c r="A56" s="26">
        <v>2</v>
      </c>
      <c r="B56" s="102" t="s">
        <v>552</v>
      </c>
      <c r="C56" s="21" t="s">
        <v>230</v>
      </c>
      <c r="D56" s="21">
        <v>2019</v>
      </c>
      <c r="E56" s="36"/>
      <c r="F56" s="3" t="s">
        <v>551</v>
      </c>
      <c r="G56" s="78"/>
      <c r="H56" s="78">
        <v>1643</v>
      </c>
      <c r="I56" s="78">
        <f>1126.97*1.18</f>
        <v>1329.8245999999999</v>
      </c>
    </row>
    <row r="57" spans="1:15" s="89" customFormat="1" ht="31.5">
      <c r="A57" s="26">
        <v>3</v>
      </c>
      <c r="B57" s="102" t="s">
        <v>553</v>
      </c>
      <c r="C57" s="21" t="s">
        <v>230</v>
      </c>
      <c r="D57" s="21">
        <v>2019</v>
      </c>
      <c r="E57" s="36"/>
      <c r="F57" s="3" t="s">
        <v>551</v>
      </c>
      <c r="G57" s="78"/>
      <c r="H57" s="78">
        <v>1814</v>
      </c>
      <c r="I57" s="78">
        <f>1246.27*1.18</f>
        <v>1470.5985999999998</v>
      </c>
    </row>
    <row r="58" spans="1:15" s="89" customFormat="1" ht="31.5">
      <c r="A58" s="26">
        <v>4</v>
      </c>
      <c r="B58" s="102" t="s">
        <v>554</v>
      </c>
      <c r="C58" s="21" t="s">
        <v>230</v>
      </c>
      <c r="D58" s="21">
        <v>2019</v>
      </c>
      <c r="E58" s="36"/>
      <c r="F58" s="3" t="s">
        <v>551</v>
      </c>
      <c r="G58" s="78"/>
      <c r="H58" s="78">
        <v>2707</v>
      </c>
      <c r="I58" s="78">
        <f>1810.72*1.18</f>
        <v>2136.6495999999997</v>
      </c>
    </row>
    <row r="59" spans="1:15" s="89" customFormat="1" ht="31.5">
      <c r="A59" s="3">
        <v>5</v>
      </c>
      <c r="B59" s="102" t="s">
        <v>555</v>
      </c>
      <c r="C59" s="21" t="s">
        <v>230</v>
      </c>
      <c r="D59" s="21">
        <v>2019</v>
      </c>
      <c r="E59" s="3"/>
      <c r="F59" s="3" t="s">
        <v>551</v>
      </c>
      <c r="G59" s="86"/>
      <c r="H59" s="78">
        <v>2130</v>
      </c>
      <c r="I59" s="78">
        <f>1507.37*1.18</f>
        <v>1778.6965999999998</v>
      </c>
    </row>
    <row r="60" spans="1:15" s="89" customFormat="1" ht="31.5">
      <c r="A60" s="23">
        <v>6</v>
      </c>
      <c r="B60" s="102" t="s">
        <v>556</v>
      </c>
      <c r="C60" s="21" t="s">
        <v>230</v>
      </c>
      <c r="D60" s="21">
        <v>2019</v>
      </c>
      <c r="E60" s="21"/>
      <c r="F60" s="3" t="s">
        <v>551</v>
      </c>
      <c r="G60" s="52"/>
      <c r="H60" s="78">
        <v>731</v>
      </c>
      <c r="I60" s="78">
        <f>538.62*1.18</f>
        <v>635.57159999999999</v>
      </c>
    </row>
    <row r="61" spans="1:15" s="89" customFormat="1" ht="31.5">
      <c r="A61" s="23">
        <v>7</v>
      </c>
      <c r="B61" s="102" t="s">
        <v>557</v>
      </c>
      <c r="C61" s="21" t="s">
        <v>230</v>
      </c>
      <c r="D61" s="21">
        <v>2019</v>
      </c>
      <c r="E61" s="21"/>
      <c r="F61" s="3" t="s">
        <v>551</v>
      </c>
      <c r="G61" s="52"/>
      <c r="H61" s="78">
        <v>1579</v>
      </c>
      <c r="I61" s="78">
        <f>1115.54*1.18</f>
        <v>1316.3371999999999</v>
      </c>
    </row>
    <row r="62" spans="1:15" s="89" customFormat="1" ht="31.5">
      <c r="A62" s="23">
        <v>8</v>
      </c>
      <c r="B62" s="102" t="s">
        <v>558</v>
      </c>
      <c r="C62" s="21" t="s">
        <v>230</v>
      </c>
      <c r="D62" s="21">
        <v>2019</v>
      </c>
      <c r="E62" s="21"/>
      <c r="F62" s="3" t="s">
        <v>551</v>
      </c>
      <c r="G62" s="52"/>
      <c r="H62" s="78">
        <v>4711</v>
      </c>
      <c r="I62" s="78">
        <f>3065.03*1.18</f>
        <v>3616.7354</v>
      </c>
    </row>
    <row r="63" spans="1:15" s="89" customFormat="1" ht="31.5">
      <c r="A63" s="23">
        <v>9</v>
      </c>
      <c r="B63" s="102" t="s">
        <v>559</v>
      </c>
      <c r="C63" s="21" t="s">
        <v>230</v>
      </c>
      <c r="D63" s="21">
        <v>2019</v>
      </c>
      <c r="E63" s="103"/>
      <c r="F63" s="3" t="s">
        <v>551</v>
      </c>
      <c r="G63" s="52"/>
      <c r="H63" s="78">
        <v>1384</v>
      </c>
      <c r="I63" s="78">
        <f>968.26*1.18</f>
        <v>1142.5467999999998</v>
      </c>
    </row>
    <row r="64" spans="1:15" s="89" customFormat="1" ht="31.5">
      <c r="A64" s="23">
        <v>10</v>
      </c>
      <c r="B64" s="102" t="s">
        <v>560</v>
      </c>
      <c r="C64" s="21" t="s">
        <v>230</v>
      </c>
      <c r="D64" s="21">
        <v>2019</v>
      </c>
      <c r="E64" s="3"/>
      <c r="F64" s="3" t="s">
        <v>551</v>
      </c>
      <c r="G64" s="81"/>
      <c r="H64" s="78">
        <v>5810</v>
      </c>
      <c r="I64" s="78">
        <f>3611.31*1.18</f>
        <v>4261.3458000000001</v>
      </c>
    </row>
    <row r="65" spans="1:9" s="89" customFormat="1" ht="31.5">
      <c r="A65" s="23">
        <v>11</v>
      </c>
      <c r="B65" s="102" t="s">
        <v>561</v>
      </c>
      <c r="C65" s="21" t="s">
        <v>230</v>
      </c>
      <c r="D65" s="21">
        <v>2019</v>
      </c>
      <c r="E65" s="103"/>
      <c r="F65" s="3" t="s">
        <v>551</v>
      </c>
      <c r="G65" s="81"/>
      <c r="H65" s="78">
        <v>2742</v>
      </c>
      <c r="I65" s="78">
        <f>1766.63*1.18</f>
        <v>2084.6233999999999</v>
      </c>
    </row>
    <row r="66" spans="1:9" s="89" customFormat="1" ht="31.5">
      <c r="A66" s="23">
        <v>12</v>
      </c>
      <c r="B66" s="102" t="s">
        <v>562</v>
      </c>
      <c r="C66" s="21" t="s">
        <v>230</v>
      </c>
      <c r="D66" s="21">
        <v>2019</v>
      </c>
      <c r="E66" s="21"/>
      <c r="F66" s="3" t="s">
        <v>551</v>
      </c>
      <c r="G66" s="86"/>
      <c r="H66" s="78">
        <v>2301</v>
      </c>
      <c r="I66" s="78">
        <f>1505.16*1.18</f>
        <v>1776.0888</v>
      </c>
    </row>
    <row r="67" spans="1:9" s="89" customFormat="1" ht="31.5">
      <c r="A67" s="23">
        <v>13</v>
      </c>
      <c r="B67" s="102" t="s">
        <v>563</v>
      </c>
      <c r="C67" s="21" t="s">
        <v>230</v>
      </c>
      <c r="D67" s="21">
        <v>2019</v>
      </c>
      <c r="E67" s="3"/>
      <c r="F67" s="3" t="s">
        <v>551</v>
      </c>
      <c r="G67" s="81"/>
      <c r="H67" s="78">
        <v>3205</v>
      </c>
      <c r="I67" s="78">
        <f>2184.83*1.18</f>
        <v>2578.0993999999996</v>
      </c>
    </row>
    <row r="68" spans="1:9" s="89" customFormat="1" ht="31.5">
      <c r="A68" s="23">
        <v>14</v>
      </c>
      <c r="B68" s="102" t="s">
        <v>564</v>
      </c>
      <c r="C68" s="21" t="s">
        <v>230</v>
      </c>
      <c r="D68" s="21">
        <v>2019</v>
      </c>
      <c r="E68" s="3"/>
      <c r="F68" s="3" t="s">
        <v>551</v>
      </c>
      <c r="G68" s="81"/>
      <c r="H68" s="78">
        <v>2268</v>
      </c>
      <c r="I68" s="78">
        <f>1565.01*1.18</f>
        <v>1846.7117999999998</v>
      </c>
    </row>
    <row r="69" spans="1:9" s="89" customFormat="1" ht="31.5">
      <c r="A69" s="23">
        <v>15</v>
      </c>
      <c r="B69" s="104" t="s">
        <v>565</v>
      </c>
      <c r="C69" s="21" t="s">
        <v>230</v>
      </c>
      <c r="D69" s="21">
        <v>2019</v>
      </c>
      <c r="E69" s="21"/>
      <c r="F69" s="3" t="s">
        <v>551</v>
      </c>
      <c r="G69" s="86"/>
      <c r="H69" s="78">
        <v>1022</v>
      </c>
      <c r="I69" s="78">
        <f>747.68*1.18</f>
        <v>882.26239999999984</v>
      </c>
    </row>
    <row r="70" spans="1:9" s="89" customFormat="1" ht="31.5">
      <c r="A70" s="23">
        <v>16</v>
      </c>
      <c r="B70" s="104" t="s">
        <v>566</v>
      </c>
      <c r="C70" s="21" t="s">
        <v>230</v>
      </c>
      <c r="D70" s="21">
        <v>2019</v>
      </c>
      <c r="E70" s="3"/>
      <c r="F70" s="3" t="s">
        <v>551</v>
      </c>
      <c r="G70" s="81"/>
      <c r="H70" s="78">
        <v>670</v>
      </c>
      <c r="I70" s="78">
        <f>549.53*1.18</f>
        <v>648.44539999999995</v>
      </c>
    </row>
    <row r="71" spans="1:9" s="89" customFormat="1" ht="31.5">
      <c r="A71" s="23">
        <v>17</v>
      </c>
      <c r="B71" s="102" t="s">
        <v>567</v>
      </c>
      <c r="C71" s="21" t="s">
        <v>230</v>
      </c>
      <c r="D71" s="21">
        <v>2019</v>
      </c>
      <c r="E71" s="3"/>
      <c r="F71" s="105" t="s">
        <v>568</v>
      </c>
      <c r="G71" s="81"/>
      <c r="H71" s="78">
        <v>345.6</v>
      </c>
      <c r="I71" s="78">
        <f>240.13*1.18</f>
        <v>283.35339999999997</v>
      </c>
    </row>
    <row r="72" spans="1:9" s="89" customFormat="1" ht="31.5">
      <c r="A72" s="23">
        <v>18</v>
      </c>
      <c r="B72" s="102" t="s">
        <v>569</v>
      </c>
      <c r="C72" s="21" t="s">
        <v>230</v>
      </c>
      <c r="D72" s="21">
        <v>2019</v>
      </c>
      <c r="E72" s="3"/>
      <c r="F72" s="105" t="s">
        <v>568</v>
      </c>
      <c r="G72" s="81"/>
      <c r="H72" s="78">
        <v>1890</v>
      </c>
      <c r="I72" s="78">
        <f>1262.73*1.18</f>
        <v>1490.0213999999999</v>
      </c>
    </row>
    <row r="73" spans="1:9" s="89" customFormat="1" ht="31.5">
      <c r="A73" s="23">
        <v>19</v>
      </c>
      <c r="B73" s="102" t="s">
        <v>570</v>
      </c>
      <c r="C73" s="21" t="s">
        <v>230</v>
      </c>
      <c r="D73" s="21">
        <v>2019</v>
      </c>
      <c r="E73" s="3"/>
      <c r="F73" s="105" t="s">
        <v>568</v>
      </c>
      <c r="G73" s="81"/>
      <c r="H73" s="78">
        <v>1870</v>
      </c>
      <c r="I73" s="78">
        <f>1288.1*1.18</f>
        <v>1519.9579999999999</v>
      </c>
    </row>
    <row r="74" spans="1:9" s="89" customFormat="1" ht="31.5">
      <c r="A74" s="23">
        <v>20</v>
      </c>
      <c r="B74" s="102" t="s">
        <v>571</v>
      </c>
      <c r="C74" s="21" t="s">
        <v>230</v>
      </c>
      <c r="D74" s="21">
        <v>2019</v>
      </c>
      <c r="E74" s="3"/>
      <c r="F74" s="105" t="s">
        <v>568</v>
      </c>
      <c r="G74" s="81"/>
      <c r="H74" s="78">
        <v>2045</v>
      </c>
      <c r="I74" s="78">
        <f>1382.52*1.18</f>
        <v>1631.3735999999999</v>
      </c>
    </row>
    <row r="75" spans="1:9" s="89" customFormat="1" ht="31.5">
      <c r="A75" s="3">
        <v>21</v>
      </c>
      <c r="B75" s="102" t="s">
        <v>572</v>
      </c>
      <c r="C75" s="21" t="s">
        <v>230</v>
      </c>
      <c r="D75" s="21">
        <v>2019</v>
      </c>
      <c r="E75" s="3"/>
      <c r="F75" s="105" t="s">
        <v>568</v>
      </c>
      <c r="G75" s="86"/>
      <c r="H75" s="78">
        <v>3197</v>
      </c>
      <c r="I75" s="78">
        <f>2193.86*1.18</f>
        <v>2588.7548000000002</v>
      </c>
    </row>
    <row r="76" spans="1:9" s="89" customFormat="1" ht="29.25" customHeight="1">
      <c r="A76" s="3">
        <v>22</v>
      </c>
      <c r="B76" s="102" t="s">
        <v>573</v>
      </c>
      <c r="C76" s="21" t="s">
        <v>230</v>
      </c>
      <c r="D76" s="21">
        <v>2019</v>
      </c>
      <c r="E76" s="40"/>
      <c r="F76" s="105" t="s">
        <v>568</v>
      </c>
      <c r="G76" s="81"/>
      <c r="H76" s="78">
        <v>572.4</v>
      </c>
      <c r="I76" s="78">
        <f>405.14*1.18</f>
        <v>478.06519999999995</v>
      </c>
    </row>
    <row r="77" spans="1:9" s="89" customFormat="1" ht="39.75" customHeight="1">
      <c r="A77" s="23">
        <v>23</v>
      </c>
      <c r="B77" s="102" t="s">
        <v>574</v>
      </c>
      <c r="C77" s="21" t="s">
        <v>230</v>
      </c>
      <c r="D77" s="21">
        <v>2019</v>
      </c>
      <c r="E77" s="21"/>
      <c r="F77" s="105" t="s">
        <v>568</v>
      </c>
      <c r="G77" s="86"/>
      <c r="H77" s="78">
        <v>4212</v>
      </c>
      <c r="I77" s="78">
        <f>2975.74*1.18</f>
        <v>3511.3731999999995</v>
      </c>
    </row>
    <row r="78" spans="1:9" s="89" customFormat="1" ht="31.5">
      <c r="A78" s="3">
        <v>24</v>
      </c>
      <c r="B78" s="102" t="s">
        <v>575</v>
      </c>
      <c r="C78" s="21" t="s">
        <v>230</v>
      </c>
      <c r="D78" s="21">
        <v>2019</v>
      </c>
      <c r="E78" s="3"/>
      <c r="F78" s="105" t="s">
        <v>568</v>
      </c>
      <c r="G78" s="86"/>
      <c r="H78" s="78">
        <v>3920</v>
      </c>
      <c r="I78" s="78">
        <f>2567.19*1.18</f>
        <v>3029.2842000000001</v>
      </c>
    </row>
    <row r="79" spans="1:9" s="89" customFormat="1" ht="36" customHeight="1">
      <c r="A79" s="3">
        <v>25</v>
      </c>
      <c r="B79" s="102" t="s">
        <v>576</v>
      </c>
      <c r="C79" s="21" t="s">
        <v>230</v>
      </c>
      <c r="D79" s="21">
        <v>2019</v>
      </c>
      <c r="E79" s="3"/>
      <c r="F79" s="105" t="s">
        <v>568</v>
      </c>
      <c r="G79" s="52"/>
      <c r="H79" s="78">
        <v>6035</v>
      </c>
      <c r="I79" s="78">
        <f>3816.65*1.18</f>
        <v>4503.6469999999999</v>
      </c>
    </row>
    <row r="80" spans="1:9" s="89" customFormat="1" ht="41.25" customHeight="1">
      <c r="A80" s="23">
        <v>26</v>
      </c>
      <c r="B80" s="106" t="s">
        <v>577</v>
      </c>
      <c r="C80" s="21" t="s">
        <v>230</v>
      </c>
      <c r="D80" s="21">
        <v>2019</v>
      </c>
      <c r="E80" s="21"/>
      <c r="F80" s="105" t="s">
        <v>568</v>
      </c>
      <c r="G80" s="86"/>
      <c r="H80" s="78">
        <v>6156</v>
      </c>
      <c r="I80" s="78">
        <f>4213.91*1.18</f>
        <v>4972.4137999999994</v>
      </c>
    </row>
    <row r="81" spans="1:9" s="89" customFormat="1" ht="42.75" customHeight="1">
      <c r="A81" s="3">
        <v>27</v>
      </c>
      <c r="B81" s="106" t="s">
        <v>578</v>
      </c>
      <c r="C81" s="21" t="s">
        <v>230</v>
      </c>
      <c r="D81" s="21">
        <v>2019</v>
      </c>
      <c r="E81" s="40"/>
      <c r="F81" s="105" t="s">
        <v>568</v>
      </c>
      <c r="G81" s="52"/>
      <c r="H81" s="78">
        <v>1195</v>
      </c>
      <c r="I81" s="78">
        <f>782.88*1.18</f>
        <v>923.7983999999999</v>
      </c>
    </row>
    <row r="82" spans="1:9" s="89" customFormat="1" ht="45" customHeight="1">
      <c r="A82" s="3">
        <v>28</v>
      </c>
      <c r="B82" s="102" t="s">
        <v>579</v>
      </c>
      <c r="C82" s="21" t="s">
        <v>230</v>
      </c>
      <c r="D82" s="21">
        <v>2019</v>
      </c>
      <c r="E82" s="40"/>
      <c r="F82" s="105" t="s">
        <v>568</v>
      </c>
      <c r="G82" s="52"/>
      <c r="H82" s="78">
        <v>2562</v>
      </c>
      <c r="I82" s="78">
        <f>1725.57*1.18</f>
        <v>2036.1725999999999</v>
      </c>
    </row>
    <row r="83" spans="1:9" s="89" customFormat="1" ht="42.75" customHeight="1">
      <c r="A83" s="3">
        <v>29</v>
      </c>
      <c r="B83" s="102" t="s">
        <v>580</v>
      </c>
      <c r="C83" s="21" t="s">
        <v>230</v>
      </c>
      <c r="D83" s="21">
        <v>2019</v>
      </c>
      <c r="E83" s="40"/>
      <c r="F83" s="105" t="s">
        <v>568</v>
      </c>
      <c r="G83" s="52"/>
      <c r="H83" s="78">
        <v>2804</v>
      </c>
      <c r="I83" s="78">
        <f>1887.77*1.18</f>
        <v>2227.5686000000001</v>
      </c>
    </row>
    <row r="84" spans="1:9" s="89" customFormat="1" ht="31.5">
      <c r="A84" s="3">
        <v>31</v>
      </c>
      <c r="B84" s="104" t="s">
        <v>581</v>
      </c>
      <c r="C84" s="21" t="s">
        <v>230</v>
      </c>
      <c r="D84" s="21">
        <v>2019</v>
      </c>
      <c r="E84" s="3"/>
      <c r="F84" s="105" t="s">
        <v>568</v>
      </c>
      <c r="G84" s="107"/>
      <c r="H84" s="78">
        <v>5040</v>
      </c>
      <c r="I84" s="78">
        <f>3312.4*1.18</f>
        <v>3908.6320000000001</v>
      </c>
    </row>
    <row r="85" spans="1:9" s="89" customFormat="1" ht="31.5">
      <c r="A85" s="3">
        <v>32</v>
      </c>
      <c r="B85" s="104" t="s">
        <v>582</v>
      </c>
      <c r="C85" s="21" t="s">
        <v>230</v>
      </c>
      <c r="D85" s="21">
        <v>2019</v>
      </c>
      <c r="E85" s="3"/>
      <c r="F85" s="105" t="s">
        <v>568</v>
      </c>
      <c r="G85" s="107"/>
      <c r="H85" s="78">
        <v>2543</v>
      </c>
      <c r="I85" s="78">
        <f>1826.9*1.18</f>
        <v>2155.7420000000002</v>
      </c>
    </row>
    <row r="86" spans="1:9" s="89" customFormat="1" ht="31.5">
      <c r="A86" s="3">
        <v>33</v>
      </c>
      <c r="B86" s="104" t="s">
        <v>583</v>
      </c>
      <c r="C86" s="21" t="s">
        <v>230</v>
      </c>
      <c r="D86" s="21">
        <v>2019</v>
      </c>
      <c r="E86" s="3"/>
      <c r="F86" s="105" t="s">
        <v>568</v>
      </c>
      <c r="G86" s="107"/>
      <c r="H86" s="78">
        <v>2492</v>
      </c>
      <c r="I86" s="78">
        <f>1741.52*1.18</f>
        <v>2054.9935999999998</v>
      </c>
    </row>
    <row r="87" spans="1:9" s="196" customFormat="1" ht="15.75">
      <c r="B87" s="196" t="s">
        <v>1097</v>
      </c>
      <c r="G87" s="198"/>
      <c r="H87" s="198"/>
      <c r="I87" s="198"/>
    </row>
    <row r="88" spans="1:9" s="89" customFormat="1" ht="51" customHeight="1">
      <c r="A88" s="26" t="s">
        <v>1060</v>
      </c>
      <c r="B88" s="35" t="s">
        <v>1061</v>
      </c>
      <c r="C88" s="36" t="s">
        <v>33</v>
      </c>
      <c r="D88" s="26"/>
      <c r="E88" s="36"/>
      <c r="F88" s="36"/>
      <c r="G88" s="78">
        <v>0.29799999999999999</v>
      </c>
      <c r="H88" s="78">
        <v>298</v>
      </c>
      <c r="I88" s="78">
        <f>6297360/1000</f>
        <v>6297.36</v>
      </c>
    </row>
    <row r="89" spans="1:9" s="89" customFormat="1" ht="63">
      <c r="A89" s="26" t="s">
        <v>1062</v>
      </c>
      <c r="B89" s="35" t="s">
        <v>1063</v>
      </c>
      <c r="C89" s="36" t="s">
        <v>33</v>
      </c>
      <c r="D89" s="26"/>
      <c r="E89" s="36"/>
      <c r="F89" s="36"/>
      <c r="G89" s="78">
        <v>0.6</v>
      </c>
      <c r="H89" s="78">
        <v>600</v>
      </c>
      <c r="I89" s="78">
        <f>8574839/1000</f>
        <v>8574.8389999999999</v>
      </c>
    </row>
    <row r="90" spans="1:9" s="89" customFormat="1" ht="63">
      <c r="A90" s="26" t="s">
        <v>1064</v>
      </c>
      <c r="B90" s="35" t="s">
        <v>1065</v>
      </c>
      <c r="C90" s="26" t="s">
        <v>28</v>
      </c>
      <c r="D90" s="26"/>
      <c r="E90" s="36"/>
      <c r="F90" s="36"/>
      <c r="G90" s="78">
        <v>0.53100000000000003</v>
      </c>
      <c r="H90" s="78">
        <v>531</v>
      </c>
      <c r="I90" s="78">
        <f>8042792/1000</f>
        <v>8042.7920000000004</v>
      </c>
    </row>
    <row r="91" spans="1:9" s="89" customFormat="1" ht="47.25">
      <c r="A91" s="26" t="s">
        <v>1066</v>
      </c>
      <c r="B91" s="35" t="s">
        <v>1067</v>
      </c>
      <c r="C91" s="26" t="s">
        <v>28</v>
      </c>
      <c r="D91" s="26"/>
      <c r="E91" s="36"/>
      <c r="F91" s="36"/>
      <c r="G91" s="78">
        <v>0.20499999999999999</v>
      </c>
      <c r="H91" s="78">
        <v>205</v>
      </c>
      <c r="I91" s="78">
        <f>3105033/1000</f>
        <v>3105.0329999999999</v>
      </c>
    </row>
    <row r="92" spans="1:9" s="89" customFormat="1" ht="47.25">
      <c r="A92" s="26" t="s">
        <v>1068</v>
      </c>
      <c r="B92" s="35" t="s">
        <v>1069</v>
      </c>
      <c r="C92" s="36" t="s">
        <v>33</v>
      </c>
      <c r="D92" s="26"/>
      <c r="E92" s="36"/>
      <c r="F92" s="36"/>
      <c r="G92" s="78">
        <v>1.3120000000000001</v>
      </c>
      <c r="H92" s="78">
        <v>1312</v>
      </c>
      <c r="I92" s="78">
        <f>27725290/1000</f>
        <v>27725.29</v>
      </c>
    </row>
    <row r="93" spans="1:9" s="89" customFormat="1" ht="47.25">
      <c r="A93" s="26" t="s">
        <v>1070</v>
      </c>
      <c r="B93" s="35" t="s">
        <v>1071</v>
      </c>
      <c r="C93" s="36" t="s">
        <v>33</v>
      </c>
      <c r="D93" s="26"/>
      <c r="E93" s="36"/>
      <c r="F93" s="36"/>
      <c r="G93" s="78">
        <v>0.89500000000000002</v>
      </c>
      <c r="H93" s="78">
        <v>895</v>
      </c>
      <c r="I93" s="78">
        <f>18913212/1000</f>
        <v>18913.212</v>
      </c>
    </row>
    <row r="94" spans="1:9" s="89" customFormat="1" ht="47.25">
      <c r="A94" s="26" t="s">
        <v>1072</v>
      </c>
      <c r="B94" s="35" t="s">
        <v>1073</v>
      </c>
      <c r="C94" s="36" t="s">
        <v>1074</v>
      </c>
      <c r="D94" s="26"/>
      <c r="E94" s="36"/>
      <c r="F94" s="36"/>
      <c r="G94" s="78">
        <v>0.42499999999999999</v>
      </c>
      <c r="H94" s="78">
        <v>425</v>
      </c>
      <c r="I94" s="78">
        <f>6437263/1000</f>
        <v>6437.2629999999999</v>
      </c>
    </row>
    <row r="95" spans="1:9" s="89" customFormat="1" ht="47.25">
      <c r="A95" s="26" t="s">
        <v>1075</v>
      </c>
      <c r="B95" s="35" t="s">
        <v>1076</v>
      </c>
      <c r="C95" s="36" t="s">
        <v>28</v>
      </c>
      <c r="D95" s="26"/>
      <c r="E95" s="36"/>
      <c r="F95" s="36"/>
      <c r="G95" s="78">
        <v>0.22</v>
      </c>
      <c r="H95" s="78">
        <v>220</v>
      </c>
      <c r="I95" s="78">
        <f>3332230/1000</f>
        <v>3332.23</v>
      </c>
    </row>
    <row r="96" spans="1:9" s="89" customFormat="1" ht="63">
      <c r="A96" s="26" t="s">
        <v>1077</v>
      </c>
      <c r="B96" s="35" t="s">
        <v>1078</v>
      </c>
      <c r="C96" s="36" t="s">
        <v>28</v>
      </c>
      <c r="D96" s="26"/>
      <c r="E96" s="36"/>
      <c r="F96" s="36"/>
      <c r="G96" s="78">
        <v>0.65</v>
      </c>
      <c r="H96" s="78">
        <v>650</v>
      </c>
      <c r="I96" s="78">
        <f>9845225/1000</f>
        <v>9845.2250000000004</v>
      </c>
    </row>
    <row r="97" spans="1:15" s="89" customFormat="1" ht="63">
      <c r="A97" s="26" t="s">
        <v>1079</v>
      </c>
      <c r="B97" s="35" t="s">
        <v>1080</v>
      </c>
      <c r="C97" s="36" t="s">
        <v>33</v>
      </c>
      <c r="D97" s="26"/>
      <c r="E97" s="36"/>
      <c r="F97" s="36"/>
      <c r="G97" s="78">
        <v>1.1419999999999999</v>
      </c>
      <c r="H97" s="78">
        <v>1142</v>
      </c>
      <c r="I97" s="78">
        <f>24132835/1000</f>
        <v>24132.834999999999</v>
      </c>
    </row>
    <row r="98" spans="1:15" s="89" customFormat="1" ht="47.25">
      <c r="A98" s="26" t="s">
        <v>1081</v>
      </c>
      <c r="B98" s="35" t="s">
        <v>1082</v>
      </c>
      <c r="C98" s="36" t="s">
        <v>33</v>
      </c>
      <c r="D98" s="26"/>
      <c r="E98" s="36"/>
      <c r="F98" s="36"/>
      <c r="G98" s="78">
        <v>1.4950000000000001</v>
      </c>
      <c r="H98" s="78">
        <v>1495</v>
      </c>
      <c r="I98" s="78">
        <f>5580835/1000</f>
        <v>5580.835</v>
      </c>
    </row>
    <row r="99" spans="1:15" s="89" customFormat="1" ht="15.75">
      <c r="A99" s="26"/>
      <c r="B99" s="35"/>
      <c r="C99" s="36"/>
      <c r="D99" s="26"/>
      <c r="E99" s="36"/>
      <c r="F99" s="36"/>
      <c r="G99" s="78"/>
      <c r="H99" s="78"/>
      <c r="I99" s="78">
        <f>SUM(I100:I102)</f>
        <v>38262.786</v>
      </c>
    </row>
    <row r="100" spans="1:15" s="89" customFormat="1" ht="31.5">
      <c r="A100" s="26" t="s">
        <v>1083</v>
      </c>
      <c r="B100" s="35" t="s">
        <v>1084</v>
      </c>
      <c r="C100" s="36" t="s">
        <v>40</v>
      </c>
      <c r="D100" s="26"/>
      <c r="E100" s="36"/>
      <c r="F100" s="36"/>
      <c r="G100" s="78">
        <v>0.81799999999999995</v>
      </c>
      <c r="H100" s="78">
        <v>818</v>
      </c>
      <c r="I100" s="78">
        <f>19296522/1000</f>
        <v>19296.522000000001</v>
      </c>
    </row>
    <row r="101" spans="1:15" s="89" customFormat="1" ht="31.5">
      <c r="A101" s="26" t="s">
        <v>1085</v>
      </c>
      <c r="B101" s="35" t="s">
        <v>1086</v>
      </c>
      <c r="C101" s="36" t="s">
        <v>40</v>
      </c>
      <c r="D101" s="26"/>
      <c r="E101" s="36"/>
      <c r="F101" s="36"/>
      <c r="G101" s="78">
        <v>0.32</v>
      </c>
      <c r="H101" s="78">
        <v>320</v>
      </c>
      <c r="I101" s="78">
        <f>7548762/1000</f>
        <v>7548.7619999999997</v>
      </c>
    </row>
    <row r="102" spans="1:15" s="89" customFormat="1" ht="31.5">
      <c r="A102" s="26" t="s">
        <v>1087</v>
      </c>
      <c r="B102" s="35" t="s">
        <v>1088</v>
      </c>
      <c r="C102" s="36" t="s">
        <v>40</v>
      </c>
      <c r="D102" s="26"/>
      <c r="E102" s="36"/>
      <c r="F102" s="36"/>
      <c r="G102" s="78">
        <v>0.48399999999999999</v>
      </c>
      <c r="H102" s="78">
        <v>484</v>
      </c>
      <c r="I102" s="78">
        <f>11417502/1000</f>
        <v>11417.502</v>
      </c>
    </row>
    <row r="103" spans="1:15" s="89" customFormat="1" ht="47.25">
      <c r="A103" s="3" t="s">
        <v>477</v>
      </c>
      <c r="B103" s="4" t="s">
        <v>1089</v>
      </c>
      <c r="C103" s="3"/>
      <c r="D103" s="3"/>
      <c r="E103" s="3"/>
      <c r="F103" s="3"/>
      <c r="G103" s="86"/>
      <c r="H103" s="81"/>
      <c r="I103" s="86"/>
    </row>
    <row r="104" spans="1:15" s="89" customFormat="1" ht="86.25" customHeight="1">
      <c r="A104" s="23" t="s">
        <v>1090</v>
      </c>
      <c r="B104" s="95" t="s">
        <v>1091</v>
      </c>
      <c r="C104" s="21"/>
      <c r="D104" s="21"/>
      <c r="E104" s="21"/>
      <c r="F104" s="21"/>
      <c r="G104" s="52"/>
      <c r="H104" s="52"/>
      <c r="I104" s="52"/>
    </row>
    <row r="105" spans="1:15" s="196" customFormat="1" ht="15.75">
      <c r="B105" s="196" t="s">
        <v>1098</v>
      </c>
      <c r="G105" s="198"/>
      <c r="H105" s="198"/>
      <c r="I105" s="208"/>
    </row>
    <row r="106" spans="1:15" s="89" customFormat="1" ht="44.25" customHeight="1">
      <c r="A106" s="3"/>
      <c r="B106" s="3" t="s">
        <v>397</v>
      </c>
      <c r="C106" s="21" t="s">
        <v>398</v>
      </c>
      <c r="D106" s="26"/>
      <c r="E106" s="21" t="s">
        <v>34</v>
      </c>
      <c r="F106" s="21" t="s">
        <v>34</v>
      </c>
      <c r="G106" s="79">
        <v>0.95</v>
      </c>
      <c r="H106" s="79">
        <v>950</v>
      </c>
      <c r="I106" s="80">
        <v>1145.71</v>
      </c>
    </row>
    <row r="107" spans="1:15" s="89" customFormat="1" ht="82.5" customHeight="1">
      <c r="A107" s="3"/>
      <c r="B107" s="3" t="s">
        <v>399</v>
      </c>
      <c r="C107" s="21" t="s">
        <v>398</v>
      </c>
      <c r="D107" s="21"/>
      <c r="E107" s="28" t="s">
        <v>400</v>
      </c>
      <c r="F107" s="28" t="s">
        <v>400</v>
      </c>
      <c r="G107" s="79">
        <v>0.65</v>
      </c>
      <c r="H107" s="52">
        <v>650</v>
      </c>
      <c r="I107" s="80">
        <v>3455</v>
      </c>
    </row>
    <row r="108" spans="1:15" s="89" customFormat="1" ht="65.25" customHeight="1">
      <c r="A108" s="3"/>
      <c r="B108" s="3" t="s">
        <v>401</v>
      </c>
      <c r="C108" s="21" t="s">
        <v>398</v>
      </c>
      <c r="D108" s="21"/>
      <c r="E108" s="29" t="s">
        <v>400</v>
      </c>
      <c r="F108" s="29" t="s">
        <v>400</v>
      </c>
      <c r="G108" s="79">
        <v>0.55500000000000005</v>
      </c>
      <c r="H108" s="52">
        <v>555</v>
      </c>
      <c r="I108" s="80">
        <v>2209</v>
      </c>
    </row>
    <row r="109" spans="1:15" s="92" customFormat="1" ht="71.25" customHeight="1">
      <c r="A109" s="30"/>
      <c r="B109" s="29" t="s">
        <v>402</v>
      </c>
      <c r="C109" s="21" t="s">
        <v>398</v>
      </c>
      <c r="D109" s="21"/>
      <c r="E109" s="29" t="s">
        <v>400</v>
      </c>
      <c r="F109" s="29" t="s">
        <v>400</v>
      </c>
      <c r="G109" s="79">
        <v>0.27</v>
      </c>
      <c r="H109" s="81">
        <v>270</v>
      </c>
      <c r="I109" s="80">
        <v>1006.44</v>
      </c>
      <c r="K109" s="93"/>
      <c r="L109" s="93"/>
      <c r="M109" s="93"/>
      <c r="N109" s="93"/>
      <c r="O109" s="93"/>
    </row>
    <row r="110" spans="1:15" s="89" customFormat="1" ht="69" customHeight="1">
      <c r="A110" s="26"/>
      <c r="B110" s="29" t="s">
        <v>403</v>
      </c>
      <c r="C110" s="21" t="s">
        <v>398</v>
      </c>
      <c r="D110" s="21"/>
      <c r="E110" s="29" t="s">
        <v>400</v>
      </c>
      <c r="F110" s="29" t="s">
        <v>400</v>
      </c>
      <c r="G110" s="79">
        <v>0.255</v>
      </c>
      <c r="H110" s="81">
        <v>255</v>
      </c>
      <c r="I110" s="80">
        <v>778.35</v>
      </c>
    </row>
    <row r="111" spans="1:15" s="89" customFormat="1" ht="69" customHeight="1">
      <c r="A111" s="23"/>
      <c r="B111" s="4" t="s">
        <v>404</v>
      </c>
      <c r="C111" s="21" t="s">
        <v>398</v>
      </c>
      <c r="D111" s="21"/>
      <c r="E111" s="29" t="s">
        <v>400</v>
      </c>
      <c r="F111" s="29" t="s">
        <v>400</v>
      </c>
      <c r="G111" s="79">
        <v>0.5</v>
      </c>
      <c r="H111" s="81">
        <v>500</v>
      </c>
      <c r="I111" s="80">
        <v>1797.33</v>
      </c>
    </row>
    <row r="112" spans="1:15" s="89" customFormat="1" ht="69" customHeight="1">
      <c r="A112" s="23"/>
      <c r="B112" s="4" t="s">
        <v>405</v>
      </c>
      <c r="C112" s="21" t="s">
        <v>398</v>
      </c>
      <c r="D112" s="21"/>
      <c r="E112" s="3" t="s">
        <v>34</v>
      </c>
      <c r="F112" s="3" t="s">
        <v>34</v>
      </c>
      <c r="G112" s="79">
        <v>0.66</v>
      </c>
      <c r="H112" s="81">
        <v>660</v>
      </c>
      <c r="I112" s="80">
        <v>1009.63</v>
      </c>
    </row>
    <row r="113" spans="1:9" s="89" customFormat="1" ht="69" customHeight="1">
      <c r="A113" s="23"/>
      <c r="B113" s="4" t="s">
        <v>406</v>
      </c>
      <c r="C113" s="21" t="s">
        <v>398</v>
      </c>
      <c r="D113" s="21"/>
      <c r="E113" s="3" t="s">
        <v>34</v>
      </c>
      <c r="F113" s="3" t="s">
        <v>34</v>
      </c>
      <c r="G113" s="79">
        <v>3.8</v>
      </c>
      <c r="H113" s="81">
        <v>3800</v>
      </c>
      <c r="I113" s="80">
        <v>7643.23</v>
      </c>
    </row>
    <row r="114" spans="1:9" s="89" customFormat="1" ht="69" customHeight="1">
      <c r="A114" s="23"/>
      <c r="B114" s="4" t="s">
        <v>407</v>
      </c>
      <c r="C114" s="21" t="s">
        <v>398</v>
      </c>
      <c r="D114" s="21"/>
      <c r="E114" s="3" t="s">
        <v>34</v>
      </c>
      <c r="F114" s="3" t="s">
        <v>34</v>
      </c>
      <c r="G114" s="79">
        <v>0.66</v>
      </c>
      <c r="H114" s="81">
        <v>660</v>
      </c>
      <c r="I114" s="80">
        <v>1325</v>
      </c>
    </row>
    <row r="115" spans="1:9" s="89" customFormat="1" ht="69" customHeight="1">
      <c r="A115" s="23"/>
      <c r="B115" s="29" t="s">
        <v>408</v>
      </c>
      <c r="C115" s="3" t="s">
        <v>398</v>
      </c>
      <c r="D115" s="3"/>
      <c r="E115" s="3" t="s">
        <v>34</v>
      </c>
      <c r="F115" s="3" t="s">
        <v>34</v>
      </c>
      <c r="G115" s="81">
        <v>0.2</v>
      </c>
      <c r="H115" s="81">
        <v>200</v>
      </c>
      <c r="I115" s="80">
        <v>452.17</v>
      </c>
    </row>
    <row r="116" spans="1:9" s="89" customFormat="1" ht="69" customHeight="1">
      <c r="A116" s="23"/>
      <c r="B116" s="29" t="s">
        <v>409</v>
      </c>
      <c r="C116" s="3" t="s">
        <v>398</v>
      </c>
      <c r="D116" s="3"/>
      <c r="E116" s="3" t="s">
        <v>34</v>
      </c>
      <c r="F116" s="3" t="s">
        <v>34</v>
      </c>
      <c r="G116" s="81">
        <v>0.9</v>
      </c>
      <c r="H116" s="81">
        <v>900</v>
      </c>
      <c r="I116" s="80">
        <v>2055.25</v>
      </c>
    </row>
    <row r="117" spans="1:9" s="89" customFormat="1" ht="63" customHeight="1">
      <c r="A117" s="30"/>
      <c r="B117" s="3" t="s">
        <v>410</v>
      </c>
      <c r="C117" s="21" t="s">
        <v>398</v>
      </c>
      <c r="D117" s="21"/>
      <c r="E117" s="3" t="s">
        <v>34</v>
      </c>
      <c r="F117" s="3" t="s">
        <v>34</v>
      </c>
      <c r="G117" s="82">
        <v>0.48299999999999998</v>
      </c>
      <c r="H117" s="81">
        <v>483</v>
      </c>
      <c r="I117" s="80">
        <v>382.98</v>
      </c>
    </row>
    <row r="118" spans="1:9" s="89" customFormat="1" ht="63" customHeight="1">
      <c r="A118" s="30"/>
      <c r="B118" s="29" t="s">
        <v>411</v>
      </c>
      <c r="C118" s="21" t="s">
        <v>398</v>
      </c>
      <c r="D118" s="21"/>
      <c r="E118" s="3" t="s">
        <v>34</v>
      </c>
      <c r="F118" s="3" t="s">
        <v>34</v>
      </c>
      <c r="G118" s="82">
        <v>0.4</v>
      </c>
      <c r="H118" s="81">
        <v>400</v>
      </c>
      <c r="I118" s="80">
        <v>343.99</v>
      </c>
    </row>
    <row r="119" spans="1:9" s="89" customFormat="1" ht="63" customHeight="1">
      <c r="A119" s="30"/>
      <c r="B119" s="29" t="s">
        <v>412</v>
      </c>
      <c r="C119" s="21" t="s">
        <v>398</v>
      </c>
      <c r="D119" s="21"/>
      <c r="E119" s="3" t="s">
        <v>34</v>
      </c>
      <c r="F119" s="3" t="s">
        <v>34</v>
      </c>
      <c r="G119" s="82">
        <v>0.54</v>
      </c>
      <c r="H119" s="81">
        <v>540</v>
      </c>
      <c r="I119" s="80">
        <v>3092.47</v>
      </c>
    </row>
    <row r="120" spans="1:9" s="89" customFormat="1" ht="74.25" customHeight="1">
      <c r="A120" s="30"/>
      <c r="B120" s="29" t="s">
        <v>413</v>
      </c>
      <c r="C120" s="21" t="s">
        <v>398</v>
      </c>
      <c r="D120" s="21"/>
      <c r="E120" s="29" t="s">
        <v>400</v>
      </c>
      <c r="F120" s="29" t="s">
        <v>400</v>
      </c>
      <c r="G120" s="79">
        <v>0.86199999999999999</v>
      </c>
      <c r="H120" s="81">
        <v>862</v>
      </c>
      <c r="I120" s="80">
        <v>5083.04</v>
      </c>
    </row>
    <row r="121" spans="1:9" s="89" customFormat="1" ht="63" customHeight="1">
      <c r="A121" s="30"/>
      <c r="B121" s="29" t="s">
        <v>414</v>
      </c>
      <c r="C121" s="3" t="s">
        <v>398</v>
      </c>
      <c r="D121" s="3"/>
      <c r="E121" s="31" t="s">
        <v>415</v>
      </c>
      <c r="F121" s="31" t="s">
        <v>415</v>
      </c>
      <c r="G121" s="81">
        <v>0.98299999999999998</v>
      </c>
      <c r="H121" s="81">
        <v>983</v>
      </c>
      <c r="I121" s="80">
        <v>3150.37</v>
      </c>
    </row>
    <row r="122" spans="1:9" s="89" customFormat="1" ht="63" customHeight="1">
      <c r="A122" s="30"/>
      <c r="B122" s="29" t="s">
        <v>416</v>
      </c>
      <c r="C122" s="3" t="s">
        <v>398</v>
      </c>
      <c r="D122" s="3"/>
      <c r="E122" s="3" t="s">
        <v>34</v>
      </c>
      <c r="F122" s="3" t="s">
        <v>34</v>
      </c>
      <c r="G122" s="79">
        <v>2.2999999999999998</v>
      </c>
      <c r="H122" s="81">
        <v>2300</v>
      </c>
      <c r="I122" s="80">
        <v>1666.9</v>
      </c>
    </row>
    <row r="123" spans="1:9" s="89" customFormat="1" ht="63" customHeight="1">
      <c r="A123" s="30"/>
      <c r="B123" s="29" t="s">
        <v>417</v>
      </c>
      <c r="C123" s="3" t="s">
        <v>398</v>
      </c>
      <c r="D123" s="3"/>
      <c r="E123" s="3" t="s">
        <v>34</v>
      </c>
      <c r="F123" s="3" t="s">
        <v>34</v>
      </c>
      <c r="G123" s="79">
        <v>1.3</v>
      </c>
      <c r="H123" s="81">
        <v>1300</v>
      </c>
      <c r="I123" s="80">
        <v>2506.7399999999998</v>
      </c>
    </row>
    <row r="124" spans="1:9" s="89" customFormat="1" ht="63" customHeight="1">
      <c r="A124" s="30"/>
      <c r="B124" s="29" t="s">
        <v>418</v>
      </c>
      <c r="C124" s="3" t="s">
        <v>398</v>
      </c>
      <c r="D124" s="3"/>
      <c r="E124" s="3" t="s">
        <v>34</v>
      </c>
      <c r="F124" s="3" t="s">
        <v>34</v>
      </c>
      <c r="G124" s="79">
        <v>1</v>
      </c>
      <c r="H124" s="81">
        <v>1000</v>
      </c>
      <c r="I124" s="80">
        <v>1008.17</v>
      </c>
    </row>
    <row r="125" spans="1:9" s="89" customFormat="1" ht="63" customHeight="1">
      <c r="A125" s="30"/>
      <c r="B125" s="29" t="s">
        <v>419</v>
      </c>
      <c r="C125" s="21" t="s">
        <v>398</v>
      </c>
      <c r="D125" s="3"/>
      <c r="E125" s="3" t="s">
        <v>420</v>
      </c>
      <c r="F125" s="3" t="s">
        <v>420</v>
      </c>
      <c r="G125" s="81">
        <v>0.31</v>
      </c>
      <c r="H125" s="81">
        <v>310</v>
      </c>
      <c r="I125" s="80">
        <v>2290.35</v>
      </c>
    </row>
    <row r="126" spans="1:9" s="89" customFormat="1" ht="63" customHeight="1">
      <c r="A126" s="30"/>
      <c r="B126" s="29" t="s">
        <v>421</v>
      </c>
      <c r="C126" s="21" t="s">
        <v>398</v>
      </c>
      <c r="D126" s="3"/>
      <c r="E126" s="3" t="s">
        <v>422</v>
      </c>
      <c r="F126" s="3" t="s">
        <v>422</v>
      </c>
      <c r="G126" s="81">
        <v>0.82399999999999995</v>
      </c>
      <c r="H126" s="81">
        <v>824</v>
      </c>
      <c r="I126" s="80">
        <v>3150.23</v>
      </c>
    </row>
    <row r="127" spans="1:9" s="89" customFormat="1" ht="63" customHeight="1">
      <c r="A127" s="30"/>
      <c r="B127" s="29" t="s">
        <v>423</v>
      </c>
      <c r="C127" s="21" t="s">
        <v>398</v>
      </c>
      <c r="D127" s="3"/>
      <c r="E127" s="3" t="s">
        <v>34</v>
      </c>
      <c r="F127" s="3" t="s">
        <v>34</v>
      </c>
      <c r="G127" s="81">
        <v>0.495</v>
      </c>
      <c r="H127" s="81">
        <v>495</v>
      </c>
      <c r="I127" s="80">
        <v>1516.31</v>
      </c>
    </row>
    <row r="128" spans="1:9" s="89" customFormat="1" ht="63" customHeight="1">
      <c r="A128" s="30"/>
      <c r="B128" s="29" t="s">
        <v>424</v>
      </c>
      <c r="C128" s="3" t="s">
        <v>398</v>
      </c>
      <c r="D128" s="3"/>
      <c r="E128" s="3" t="s">
        <v>34</v>
      </c>
      <c r="F128" s="3" t="s">
        <v>34</v>
      </c>
      <c r="G128" s="81">
        <v>0.4</v>
      </c>
      <c r="H128" s="81">
        <v>400</v>
      </c>
      <c r="I128" s="80">
        <v>2929.25</v>
      </c>
    </row>
    <row r="129" spans="1:9" s="89" customFormat="1" ht="63" customHeight="1">
      <c r="A129" s="30"/>
      <c r="B129" s="32" t="s">
        <v>425</v>
      </c>
      <c r="C129" s="33"/>
      <c r="D129" s="33"/>
      <c r="E129" s="33"/>
      <c r="F129" s="33"/>
      <c r="G129" s="79"/>
      <c r="H129" s="79"/>
      <c r="I129" s="80"/>
    </row>
    <row r="130" spans="1:9" s="89" customFormat="1" ht="63" customHeight="1">
      <c r="A130" s="26"/>
      <c r="B130" s="279" t="s">
        <v>426</v>
      </c>
      <c r="C130" s="280"/>
      <c r="D130" s="280"/>
      <c r="E130" s="280"/>
      <c r="F130" s="280"/>
      <c r="G130" s="280"/>
      <c r="H130" s="280"/>
      <c r="I130" s="280"/>
    </row>
    <row r="131" spans="1:9" s="89" customFormat="1" ht="63" customHeight="1">
      <c r="A131" s="26"/>
      <c r="B131" s="3" t="s">
        <v>427</v>
      </c>
      <c r="C131" s="3" t="s">
        <v>398</v>
      </c>
      <c r="D131" s="3"/>
      <c r="E131" s="21" t="s">
        <v>34</v>
      </c>
      <c r="F131" s="21" t="s">
        <v>34</v>
      </c>
      <c r="G131" s="79">
        <v>1.464</v>
      </c>
      <c r="H131" s="79">
        <v>1464</v>
      </c>
      <c r="I131" s="80">
        <v>5251.24</v>
      </c>
    </row>
    <row r="132" spans="1:9" s="89" customFormat="1" ht="63" customHeight="1">
      <c r="A132" s="26"/>
      <c r="B132" s="3" t="s">
        <v>428</v>
      </c>
      <c r="C132" s="21" t="s">
        <v>398</v>
      </c>
      <c r="D132" s="21"/>
      <c r="E132" s="21" t="s">
        <v>34</v>
      </c>
      <c r="F132" s="21" t="s">
        <v>34</v>
      </c>
      <c r="G132" s="79">
        <v>0.20599999999999999</v>
      </c>
      <c r="H132" s="52">
        <v>206</v>
      </c>
      <c r="I132" s="80">
        <v>260.83999999999997</v>
      </c>
    </row>
    <row r="133" spans="1:9" s="89" customFormat="1" ht="45.75" customHeight="1">
      <c r="A133" s="26"/>
      <c r="B133" s="3" t="s">
        <v>429</v>
      </c>
      <c r="C133" s="21" t="s">
        <v>398</v>
      </c>
      <c r="D133" s="26"/>
      <c r="E133" s="21" t="s">
        <v>34</v>
      </c>
      <c r="F133" s="21" t="s">
        <v>34</v>
      </c>
      <c r="G133" s="79">
        <v>0.70499999999999996</v>
      </c>
      <c r="H133" s="79">
        <v>402</v>
      </c>
      <c r="I133" s="83">
        <v>1095.23</v>
      </c>
    </row>
    <row r="134" spans="1:9" s="89" customFormat="1" ht="55.5" customHeight="1">
      <c r="A134" s="26"/>
      <c r="B134" s="3" t="s">
        <v>430</v>
      </c>
      <c r="C134" s="21" t="s">
        <v>398</v>
      </c>
      <c r="D134" s="26"/>
      <c r="E134" s="21" t="s">
        <v>34</v>
      </c>
      <c r="F134" s="21" t="s">
        <v>34</v>
      </c>
      <c r="G134" s="79">
        <v>0.40200000000000002</v>
      </c>
      <c r="H134" s="79">
        <v>402</v>
      </c>
      <c r="I134" s="80">
        <v>260</v>
      </c>
    </row>
    <row r="135" spans="1:9" s="89" customFormat="1" ht="88.5" customHeight="1">
      <c r="A135" s="3"/>
      <c r="B135" s="3" t="s">
        <v>431</v>
      </c>
      <c r="C135" s="21" t="s">
        <v>398</v>
      </c>
      <c r="D135" s="26"/>
      <c r="E135" s="21" t="s">
        <v>34</v>
      </c>
      <c r="F135" s="21" t="s">
        <v>34</v>
      </c>
      <c r="G135" s="79">
        <v>0.223</v>
      </c>
      <c r="H135" s="79">
        <v>223</v>
      </c>
      <c r="I135" s="80">
        <v>281.49</v>
      </c>
    </row>
    <row r="136" spans="1:9" s="89" customFormat="1" ht="66" customHeight="1">
      <c r="A136" s="23"/>
      <c r="B136" s="3" t="s">
        <v>432</v>
      </c>
      <c r="C136" s="3" t="s">
        <v>398</v>
      </c>
      <c r="D136" s="3"/>
      <c r="E136" s="29" t="s">
        <v>400</v>
      </c>
      <c r="F136" s="29" t="s">
        <v>400</v>
      </c>
      <c r="G136" s="79">
        <v>0.66700000000000004</v>
      </c>
      <c r="H136" s="81">
        <v>667</v>
      </c>
      <c r="I136" s="80">
        <v>4733</v>
      </c>
    </row>
    <row r="137" spans="1:9" s="89" customFormat="1" ht="65.25" customHeight="1">
      <c r="A137" s="23"/>
      <c r="B137" s="3" t="s">
        <v>433</v>
      </c>
      <c r="C137" s="21" t="s">
        <v>398</v>
      </c>
      <c r="D137" s="21"/>
      <c r="E137" s="29" t="s">
        <v>400</v>
      </c>
      <c r="F137" s="29" t="s">
        <v>400</v>
      </c>
      <c r="G137" s="79">
        <v>0.627</v>
      </c>
      <c r="H137" s="52">
        <v>627</v>
      </c>
      <c r="I137" s="80">
        <v>3290</v>
      </c>
    </row>
    <row r="138" spans="1:9" s="89" customFormat="1" ht="69.75" customHeight="1">
      <c r="A138" s="30"/>
      <c r="B138" s="3" t="s">
        <v>434</v>
      </c>
      <c r="C138" s="21" t="s">
        <v>398</v>
      </c>
      <c r="D138" s="21"/>
      <c r="E138" s="29" t="s">
        <v>400</v>
      </c>
      <c r="F138" s="29" t="s">
        <v>400</v>
      </c>
      <c r="G138" s="79">
        <v>0.67300000000000004</v>
      </c>
      <c r="H138" s="52">
        <v>673</v>
      </c>
      <c r="I138" s="80">
        <v>2660</v>
      </c>
    </row>
    <row r="139" spans="1:9" s="89" customFormat="1" ht="78.75" customHeight="1">
      <c r="A139" s="23"/>
      <c r="B139" s="29" t="s">
        <v>435</v>
      </c>
      <c r="C139" s="21" t="s">
        <v>398</v>
      </c>
      <c r="D139" s="21"/>
      <c r="E139" s="29" t="s">
        <v>400</v>
      </c>
      <c r="F139" s="29" t="s">
        <v>400</v>
      </c>
      <c r="G139" s="79">
        <v>0.85699999999999998</v>
      </c>
      <c r="H139" s="52">
        <v>857</v>
      </c>
      <c r="I139" s="80">
        <v>4010.68</v>
      </c>
    </row>
    <row r="140" spans="1:9" s="89" customFormat="1" ht="99.75" customHeight="1">
      <c r="A140" s="23"/>
      <c r="B140" s="29" t="s">
        <v>436</v>
      </c>
      <c r="C140" s="21" t="s">
        <v>398</v>
      </c>
      <c r="D140" s="21"/>
      <c r="E140" s="29" t="s">
        <v>400</v>
      </c>
      <c r="F140" s="29" t="s">
        <v>400</v>
      </c>
      <c r="G140" s="79">
        <v>0.247</v>
      </c>
      <c r="H140" s="81">
        <v>247</v>
      </c>
      <c r="I140" s="80">
        <v>422.73</v>
      </c>
    </row>
    <row r="141" spans="1:9" s="89" customFormat="1" ht="70.5" customHeight="1">
      <c r="A141" s="23"/>
      <c r="B141" s="29" t="s">
        <v>437</v>
      </c>
      <c r="C141" s="3" t="s">
        <v>398</v>
      </c>
      <c r="D141" s="3"/>
      <c r="E141" s="29" t="s">
        <v>400</v>
      </c>
      <c r="F141" s="29" t="s">
        <v>400</v>
      </c>
      <c r="G141" s="79">
        <v>1.38</v>
      </c>
      <c r="H141" s="81">
        <v>1380</v>
      </c>
      <c r="I141" s="80">
        <v>3224.22</v>
      </c>
    </row>
    <row r="142" spans="1:9" s="89" customFormat="1" ht="66" customHeight="1">
      <c r="A142" s="30"/>
      <c r="B142" s="29" t="s">
        <v>438</v>
      </c>
      <c r="C142" s="21" t="s">
        <v>398</v>
      </c>
      <c r="D142" s="21"/>
      <c r="E142" s="29" t="s">
        <v>400</v>
      </c>
      <c r="F142" s="29" t="s">
        <v>400</v>
      </c>
      <c r="G142" s="79">
        <v>1.5</v>
      </c>
      <c r="H142" s="81">
        <v>1500</v>
      </c>
      <c r="I142" s="80">
        <v>2021.87</v>
      </c>
    </row>
    <row r="143" spans="1:9" s="89" customFormat="1" ht="66.75" customHeight="1">
      <c r="A143" s="3"/>
      <c r="B143" s="29" t="s">
        <v>439</v>
      </c>
      <c r="C143" s="21" t="s">
        <v>398</v>
      </c>
      <c r="D143" s="21"/>
      <c r="E143" s="29" t="s">
        <v>400</v>
      </c>
      <c r="F143" s="29" t="s">
        <v>400</v>
      </c>
      <c r="G143" s="52">
        <v>0.72</v>
      </c>
      <c r="H143" s="52">
        <v>720</v>
      </c>
      <c r="I143" s="80">
        <v>3742.54</v>
      </c>
    </row>
    <row r="144" spans="1:9" s="89" customFormat="1" ht="72" customHeight="1">
      <c r="A144" s="3"/>
      <c r="B144" s="3" t="s">
        <v>440</v>
      </c>
      <c r="C144" s="21" t="s">
        <v>398</v>
      </c>
      <c r="D144" s="3"/>
      <c r="E144" s="3" t="s">
        <v>34</v>
      </c>
      <c r="F144" s="3" t="s">
        <v>34</v>
      </c>
      <c r="G144" s="52">
        <v>0.8</v>
      </c>
      <c r="H144" s="52">
        <v>800</v>
      </c>
      <c r="I144" s="80">
        <v>963.78</v>
      </c>
    </row>
    <row r="145" spans="1:9" s="89" customFormat="1" ht="57" customHeight="1">
      <c r="A145" s="30"/>
      <c r="B145" s="29" t="s">
        <v>441</v>
      </c>
      <c r="C145" s="21" t="s">
        <v>398</v>
      </c>
      <c r="D145" s="3"/>
      <c r="E145" s="3" t="s">
        <v>34</v>
      </c>
      <c r="F145" s="3" t="s">
        <v>34</v>
      </c>
      <c r="G145" s="82">
        <v>0.28000000000000003</v>
      </c>
      <c r="H145" s="52">
        <v>280</v>
      </c>
      <c r="I145" s="80">
        <v>1565.07</v>
      </c>
    </row>
    <row r="146" spans="1:9" s="89" customFormat="1" ht="48" customHeight="1">
      <c r="A146" s="23"/>
      <c r="B146" s="29" t="s">
        <v>442</v>
      </c>
      <c r="C146" s="21" t="s">
        <v>398</v>
      </c>
      <c r="D146" s="21"/>
      <c r="E146" s="3" t="s">
        <v>34</v>
      </c>
      <c r="F146" s="3" t="s">
        <v>34</v>
      </c>
      <c r="G146" s="82">
        <v>0.42599999999999999</v>
      </c>
      <c r="H146" s="52">
        <v>426</v>
      </c>
      <c r="I146" s="80">
        <v>1103.33</v>
      </c>
    </row>
    <row r="147" spans="1:9" s="89" customFormat="1" ht="45" customHeight="1">
      <c r="A147" s="23"/>
      <c r="B147" s="29" t="s">
        <v>443</v>
      </c>
      <c r="C147" s="21" t="s">
        <v>398</v>
      </c>
      <c r="D147" s="21"/>
      <c r="E147" s="3" t="s">
        <v>34</v>
      </c>
      <c r="F147" s="3" t="s">
        <v>34</v>
      </c>
      <c r="G147" s="82">
        <v>1.7529999999999999</v>
      </c>
      <c r="H147" s="81">
        <v>1753</v>
      </c>
      <c r="I147" s="80">
        <v>9079.11</v>
      </c>
    </row>
    <row r="148" spans="1:9" s="89" customFormat="1" ht="60.75" customHeight="1">
      <c r="A148" s="23"/>
      <c r="B148" s="29" t="s">
        <v>444</v>
      </c>
      <c r="C148" s="21" t="s">
        <v>398</v>
      </c>
      <c r="D148" s="21"/>
      <c r="E148" s="3" t="s">
        <v>34</v>
      </c>
      <c r="F148" s="3" t="s">
        <v>34</v>
      </c>
      <c r="G148" s="81">
        <v>0.5</v>
      </c>
      <c r="H148" s="81">
        <v>500</v>
      </c>
      <c r="I148" s="80">
        <v>804.19</v>
      </c>
    </row>
    <row r="149" spans="1:9" s="89" customFormat="1" ht="63.75" customHeight="1">
      <c r="A149" s="3"/>
      <c r="B149" s="29" t="s">
        <v>445</v>
      </c>
      <c r="C149" s="21" t="s">
        <v>398</v>
      </c>
      <c r="D149" s="3"/>
      <c r="E149" s="3" t="s">
        <v>34</v>
      </c>
      <c r="F149" s="3" t="s">
        <v>34</v>
      </c>
      <c r="G149" s="52">
        <v>0.5</v>
      </c>
      <c r="H149" s="81">
        <v>500</v>
      </c>
      <c r="I149" s="80">
        <v>609.29</v>
      </c>
    </row>
    <row r="150" spans="1:9" s="89" customFormat="1" ht="72.75" customHeight="1">
      <c r="A150" s="3"/>
      <c r="B150" s="29" t="s">
        <v>446</v>
      </c>
      <c r="C150" s="3" t="s">
        <v>398</v>
      </c>
      <c r="D150" s="3"/>
      <c r="E150" s="3" t="s">
        <v>34</v>
      </c>
      <c r="F150" s="3" t="s">
        <v>34</v>
      </c>
      <c r="G150" s="81">
        <v>0.9</v>
      </c>
      <c r="H150" s="81">
        <v>900</v>
      </c>
      <c r="I150" s="80">
        <v>3519.6</v>
      </c>
    </row>
    <row r="151" spans="1:9" s="89" customFormat="1" ht="66" customHeight="1">
      <c r="A151" s="30"/>
      <c r="B151" s="29" t="s">
        <v>447</v>
      </c>
      <c r="C151" s="21" t="s">
        <v>398</v>
      </c>
      <c r="D151" s="21"/>
      <c r="E151" s="3" t="s">
        <v>34</v>
      </c>
      <c r="F151" s="3" t="s">
        <v>34</v>
      </c>
      <c r="G151" s="82">
        <v>1.113</v>
      </c>
      <c r="H151" s="52">
        <v>1113</v>
      </c>
      <c r="I151" s="80">
        <v>6489.44</v>
      </c>
    </row>
    <row r="152" spans="1:9" s="89" customFormat="1" ht="85.5" customHeight="1">
      <c r="A152" s="3"/>
      <c r="B152" s="29" t="s">
        <v>448</v>
      </c>
      <c r="C152" s="3" t="s">
        <v>398</v>
      </c>
      <c r="D152" s="3"/>
      <c r="E152" s="3" t="s">
        <v>34</v>
      </c>
      <c r="F152" s="3" t="s">
        <v>34</v>
      </c>
      <c r="G152" s="81">
        <v>1.97</v>
      </c>
      <c r="H152" s="81">
        <v>1970</v>
      </c>
      <c r="I152" s="80">
        <v>11393.18</v>
      </c>
    </row>
    <row r="153" spans="1:9" s="89" customFormat="1" ht="47.25" customHeight="1">
      <c r="A153" s="3"/>
      <c r="B153" s="29" t="s">
        <v>449</v>
      </c>
      <c r="C153" s="3" t="s">
        <v>398</v>
      </c>
      <c r="D153" s="3"/>
      <c r="E153" s="3" t="s">
        <v>34</v>
      </c>
      <c r="F153" s="3" t="s">
        <v>34</v>
      </c>
      <c r="G153" s="52">
        <v>0.48099999999999998</v>
      </c>
      <c r="H153" s="52">
        <v>841</v>
      </c>
      <c r="I153" s="80">
        <v>4061.4</v>
      </c>
    </row>
    <row r="154" spans="1:9" s="89" customFormat="1" ht="68.25" customHeight="1">
      <c r="A154" s="3"/>
      <c r="B154" s="3" t="s">
        <v>450</v>
      </c>
      <c r="C154" s="21" t="s">
        <v>398</v>
      </c>
      <c r="D154" s="21"/>
      <c r="E154" s="3" t="s">
        <v>34</v>
      </c>
      <c r="F154" s="3" t="s">
        <v>34</v>
      </c>
      <c r="G154" s="52">
        <v>1.3640000000000001</v>
      </c>
      <c r="H154" s="81">
        <v>1364</v>
      </c>
      <c r="I154" s="80">
        <v>12445.03</v>
      </c>
    </row>
    <row r="155" spans="1:9" s="89" customFormat="1" ht="72" customHeight="1">
      <c r="A155" s="30"/>
      <c r="B155" s="29" t="s">
        <v>451</v>
      </c>
      <c r="C155" s="21" t="s">
        <v>398</v>
      </c>
      <c r="D155" s="21"/>
      <c r="E155" s="29" t="s">
        <v>400</v>
      </c>
      <c r="F155" s="29" t="s">
        <v>400</v>
      </c>
      <c r="G155" s="79">
        <v>0.38500000000000001</v>
      </c>
      <c r="H155" s="52">
        <v>385</v>
      </c>
      <c r="I155" s="80">
        <v>2923.69</v>
      </c>
    </row>
    <row r="156" spans="1:9" s="89" customFormat="1" ht="60.75" customHeight="1">
      <c r="A156" s="3"/>
      <c r="B156" s="29" t="s">
        <v>452</v>
      </c>
      <c r="C156" s="21" t="s">
        <v>398</v>
      </c>
      <c r="D156" s="21"/>
      <c r="E156" s="29" t="s">
        <v>400</v>
      </c>
      <c r="F156" s="29" t="s">
        <v>400</v>
      </c>
      <c r="G156" s="79">
        <v>0.79400000000000004</v>
      </c>
      <c r="H156" s="81">
        <v>794</v>
      </c>
      <c r="I156" s="80">
        <v>5789.01</v>
      </c>
    </row>
    <row r="157" spans="1:9" s="89" customFormat="1" ht="70.5" customHeight="1">
      <c r="A157" s="3"/>
      <c r="B157" s="29" t="s">
        <v>453</v>
      </c>
      <c r="C157" s="21" t="s">
        <v>398</v>
      </c>
      <c r="D157" s="21"/>
      <c r="E157" s="29" t="s">
        <v>400</v>
      </c>
      <c r="F157" s="29" t="s">
        <v>400</v>
      </c>
      <c r="G157" s="79">
        <v>0.442</v>
      </c>
      <c r="H157" s="81">
        <v>442</v>
      </c>
      <c r="I157" s="80">
        <v>2897.07</v>
      </c>
    </row>
    <row r="158" spans="1:9" s="89" customFormat="1" ht="81" customHeight="1">
      <c r="A158" s="3"/>
      <c r="B158" s="29" t="s">
        <v>454</v>
      </c>
      <c r="C158" s="3" t="s">
        <v>398</v>
      </c>
      <c r="D158" s="3"/>
      <c r="E158" s="29" t="s">
        <v>400</v>
      </c>
      <c r="F158" s="29" t="s">
        <v>400</v>
      </c>
      <c r="G158" s="79">
        <v>0.96099999999999997</v>
      </c>
      <c r="H158" s="81">
        <v>961</v>
      </c>
      <c r="I158" s="80">
        <v>2076.6999999999998</v>
      </c>
    </row>
    <row r="159" spans="1:9" s="89" customFormat="1" ht="64.5" customHeight="1">
      <c r="A159" s="3"/>
      <c r="B159" s="29" t="s">
        <v>455</v>
      </c>
      <c r="C159" s="3" t="s">
        <v>398</v>
      </c>
      <c r="D159" s="3"/>
      <c r="E159" s="29" t="s">
        <v>400</v>
      </c>
      <c r="F159" s="29" t="s">
        <v>400</v>
      </c>
      <c r="G159" s="79">
        <v>0.52600000000000002</v>
      </c>
      <c r="H159" s="81">
        <v>526</v>
      </c>
      <c r="I159" s="80">
        <v>1326.83</v>
      </c>
    </row>
    <row r="160" spans="1:9" s="89" customFormat="1" ht="72" customHeight="1">
      <c r="A160" s="3"/>
      <c r="B160" s="3" t="s">
        <v>456</v>
      </c>
      <c r="C160" s="3" t="s">
        <v>398</v>
      </c>
      <c r="D160" s="3"/>
      <c r="E160" s="29" t="s">
        <v>400</v>
      </c>
      <c r="F160" s="29" t="s">
        <v>400</v>
      </c>
      <c r="G160" s="79">
        <v>1.9419999999999999</v>
      </c>
      <c r="H160" s="81">
        <v>1942</v>
      </c>
      <c r="I160" s="80">
        <v>10574.42</v>
      </c>
    </row>
    <row r="161" spans="1:9" s="89" customFormat="1" ht="58.5" customHeight="1">
      <c r="A161" s="3"/>
      <c r="B161" s="29" t="s">
        <v>457</v>
      </c>
      <c r="C161" s="3" t="s">
        <v>398</v>
      </c>
      <c r="D161" s="3"/>
      <c r="E161" s="3" t="s">
        <v>34</v>
      </c>
      <c r="F161" s="3" t="s">
        <v>34</v>
      </c>
      <c r="G161" s="79">
        <v>1</v>
      </c>
      <c r="H161" s="81">
        <v>1000</v>
      </c>
      <c r="I161" s="80">
        <v>1488.17</v>
      </c>
    </row>
    <row r="162" spans="1:9" s="89" customFormat="1" ht="63.75" customHeight="1">
      <c r="A162" s="3"/>
      <c r="B162" s="29" t="s">
        <v>458</v>
      </c>
      <c r="C162" s="3" t="s">
        <v>398</v>
      </c>
      <c r="D162" s="3"/>
      <c r="E162" s="3" t="s">
        <v>459</v>
      </c>
      <c r="F162" s="3" t="s">
        <v>460</v>
      </c>
      <c r="G162" s="81">
        <v>0.27</v>
      </c>
      <c r="H162" s="81">
        <v>270</v>
      </c>
      <c r="I162" s="80">
        <v>1541.82</v>
      </c>
    </row>
    <row r="163" spans="1:9" s="89" customFormat="1" ht="68.25" customHeight="1">
      <c r="A163" s="3"/>
      <c r="B163" s="29" t="s">
        <v>461</v>
      </c>
      <c r="C163" s="3" t="s">
        <v>398</v>
      </c>
      <c r="D163" s="3"/>
      <c r="E163" s="3" t="s">
        <v>462</v>
      </c>
      <c r="F163" s="3" t="s">
        <v>462</v>
      </c>
      <c r="G163" s="81">
        <v>1.248</v>
      </c>
      <c r="H163" s="81">
        <v>1248</v>
      </c>
      <c r="I163" s="80">
        <v>6271.34</v>
      </c>
    </row>
    <row r="164" spans="1:9" s="89" customFormat="1" ht="54" customHeight="1">
      <c r="A164" s="3"/>
      <c r="B164" s="29" t="s">
        <v>463</v>
      </c>
      <c r="C164" s="21" t="s">
        <v>398</v>
      </c>
      <c r="D164" s="3"/>
      <c r="E164" s="3" t="s">
        <v>34</v>
      </c>
      <c r="F164" s="3" t="s">
        <v>34</v>
      </c>
      <c r="G164" s="81">
        <v>0.77</v>
      </c>
      <c r="H164" s="81">
        <v>770</v>
      </c>
      <c r="I164" s="80">
        <v>1000</v>
      </c>
    </row>
    <row r="165" spans="1:9" s="89" customFormat="1" ht="48" customHeight="1">
      <c r="A165" s="3"/>
      <c r="B165" s="29" t="s">
        <v>464</v>
      </c>
      <c r="C165" s="3" t="s">
        <v>398</v>
      </c>
      <c r="D165" s="3"/>
      <c r="E165" s="3" t="s">
        <v>34</v>
      </c>
      <c r="F165" s="3" t="s">
        <v>34</v>
      </c>
      <c r="G165" s="81">
        <v>0.52</v>
      </c>
      <c r="H165" s="81">
        <v>520</v>
      </c>
      <c r="I165" s="80">
        <v>1218.6099999999999</v>
      </c>
    </row>
    <row r="166" spans="1:9" s="89" customFormat="1" ht="54.75" customHeight="1">
      <c r="A166" s="3"/>
      <c r="B166" s="29" t="s">
        <v>465</v>
      </c>
      <c r="C166" s="3" t="s">
        <v>398</v>
      </c>
      <c r="D166" s="3"/>
      <c r="E166" s="3" t="s">
        <v>34</v>
      </c>
      <c r="F166" s="3" t="s">
        <v>34</v>
      </c>
      <c r="G166" s="81">
        <v>1.32</v>
      </c>
      <c r="H166" s="81">
        <v>1320</v>
      </c>
      <c r="I166" s="80">
        <v>5232.2299999999996</v>
      </c>
    </row>
    <row r="167" spans="1:9" s="89" customFormat="1" ht="59.25" customHeight="1">
      <c r="A167" s="3"/>
      <c r="B167" s="29" t="s">
        <v>466</v>
      </c>
      <c r="C167" s="3" t="s">
        <v>398</v>
      </c>
      <c r="D167" s="3"/>
      <c r="E167" s="3" t="s">
        <v>34</v>
      </c>
      <c r="F167" s="3" t="s">
        <v>34</v>
      </c>
      <c r="G167" s="81">
        <v>1.42</v>
      </c>
      <c r="H167" s="81">
        <v>1420</v>
      </c>
      <c r="I167" s="80" t="s">
        <v>467</v>
      </c>
    </row>
    <row r="168" spans="1:9" s="89" customFormat="1" ht="45" customHeight="1">
      <c r="A168" s="3"/>
      <c r="B168" s="29" t="s">
        <v>468</v>
      </c>
      <c r="C168" s="3" t="s">
        <v>398</v>
      </c>
      <c r="D168" s="3"/>
      <c r="E168" s="3" t="s">
        <v>34</v>
      </c>
      <c r="F168" s="3" t="s">
        <v>34</v>
      </c>
      <c r="G168" s="81">
        <v>0.27</v>
      </c>
      <c r="H168" s="81">
        <v>270</v>
      </c>
      <c r="I168" s="80">
        <v>1914.8</v>
      </c>
    </row>
    <row r="169" spans="1:9" s="89" customFormat="1" ht="54" customHeight="1">
      <c r="A169" s="3"/>
      <c r="B169" s="29" t="s">
        <v>469</v>
      </c>
      <c r="C169" s="3" t="s">
        <v>398</v>
      </c>
      <c r="D169" s="3"/>
      <c r="E169" s="3" t="s">
        <v>34</v>
      </c>
      <c r="F169" s="3" t="s">
        <v>34</v>
      </c>
      <c r="G169" s="81">
        <v>0.16</v>
      </c>
      <c r="H169" s="81">
        <v>160</v>
      </c>
      <c r="I169" s="80">
        <v>312.58999999999997</v>
      </c>
    </row>
    <row r="170" spans="1:9" s="89" customFormat="1" ht="51" customHeight="1">
      <c r="A170" s="3"/>
      <c r="B170" s="29" t="s">
        <v>470</v>
      </c>
      <c r="C170" s="3" t="s">
        <v>398</v>
      </c>
      <c r="D170" s="3"/>
      <c r="E170" s="3" t="s">
        <v>34</v>
      </c>
      <c r="F170" s="3" t="s">
        <v>34</v>
      </c>
      <c r="G170" s="81">
        <v>0.16400000000000001</v>
      </c>
      <c r="H170" s="81">
        <v>164</v>
      </c>
      <c r="I170" s="80">
        <v>312.58999999999997</v>
      </c>
    </row>
    <row r="171" spans="1:9" s="89" customFormat="1" ht="57" customHeight="1">
      <c r="A171" s="3"/>
      <c r="B171" s="29" t="s">
        <v>471</v>
      </c>
      <c r="C171" s="3" t="s">
        <v>398</v>
      </c>
      <c r="D171" s="3"/>
      <c r="E171" s="3" t="s">
        <v>34</v>
      </c>
      <c r="F171" s="3" t="s">
        <v>34</v>
      </c>
      <c r="G171" s="79">
        <v>0.8</v>
      </c>
      <c r="H171" s="79">
        <v>841</v>
      </c>
      <c r="I171" s="80">
        <v>5115.17</v>
      </c>
    </row>
    <row r="172" spans="1:9" s="89" customFormat="1" ht="49.5" customHeight="1">
      <c r="A172" s="3"/>
      <c r="B172" s="29" t="s">
        <v>472</v>
      </c>
      <c r="C172" s="3" t="s">
        <v>398</v>
      </c>
      <c r="D172" s="3"/>
      <c r="E172" s="3" t="s">
        <v>34</v>
      </c>
      <c r="F172" s="3" t="s">
        <v>34</v>
      </c>
      <c r="G172" s="81">
        <v>0.86699999999999999</v>
      </c>
      <c r="H172" s="81">
        <v>867</v>
      </c>
      <c r="I172" s="80">
        <v>1402.46</v>
      </c>
    </row>
    <row r="173" spans="1:9" s="89" customFormat="1" ht="57" customHeight="1">
      <c r="A173" s="3"/>
      <c r="B173" s="29" t="s">
        <v>473</v>
      </c>
      <c r="C173" s="3" t="s">
        <v>398</v>
      </c>
      <c r="D173" s="3"/>
      <c r="E173" s="3" t="s">
        <v>34</v>
      </c>
      <c r="F173" s="3" t="s">
        <v>34</v>
      </c>
      <c r="G173" s="79">
        <v>0.84899999999999998</v>
      </c>
      <c r="H173" s="81">
        <v>849</v>
      </c>
      <c r="I173" s="80">
        <v>5253.31</v>
      </c>
    </row>
    <row r="174" spans="1:9" s="89" customFormat="1" ht="57" customHeight="1">
      <c r="A174" s="3"/>
      <c r="B174" s="3" t="s">
        <v>474</v>
      </c>
      <c r="C174" s="3" t="s">
        <v>398</v>
      </c>
      <c r="D174" s="3"/>
      <c r="E174" s="3" t="s">
        <v>34</v>
      </c>
      <c r="F174" s="3" t="s">
        <v>34</v>
      </c>
      <c r="G174" s="79">
        <v>3.2450000000000001</v>
      </c>
      <c r="H174" s="81">
        <v>3245</v>
      </c>
      <c r="I174" s="80">
        <v>19669.650000000001</v>
      </c>
    </row>
    <row r="175" spans="1:9" s="89" customFormat="1" ht="54" customHeight="1">
      <c r="A175" s="3"/>
      <c r="B175" s="3" t="s">
        <v>475</v>
      </c>
      <c r="C175" s="3" t="s">
        <v>398</v>
      </c>
      <c r="D175" s="3"/>
      <c r="E175" s="3" t="s">
        <v>34</v>
      </c>
      <c r="F175" s="3" t="s">
        <v>34</v>
      </c>
      <c r="G175" s="79">
        <v>1.262</v>
      </c>
      <c r="H175" s="81">
        <v>1262</v>
      </c>
      <c r="I175" s="80">
        <v>7115.19</v>
      </c>
    </row>
    <row r="176" spans="1:9" s="209" customFormat="1" ht="15.75">
      <c r="B176" s="209" t="s">
        <v>1099</v>
      </c>
      <c r="G176" s="210"/>
      <c r="H176" s="210"/>
      <c r="I176" s="208"/>
    </row>
    <row r="177" spans="1:15" s="111" customFormat="1" ht="41.25" customHeight="1">
      <c r="A177" s="23">
        <v>1</v>
      </c>
      <c r="B177" s="109" t="s">
        <v>584</v>
      </c>
      <c r="C177" s="21" t="s">
        <v>28</v>
      </c>
      <c r="D177" s="21">
        <v>2019</v>
      </c>
      <c r="E177" s="21"/>
      <c r="F177" s="21"/>
      <c r="G177" s="52">
        <v>1.093</v>
      </c>
      <c r="H177" s="52">
        <v>10934</v>
      </c>
      <c r="I177" s="110"/>
      <c r="K177" s="93"/>
      <c r="L177" s="93"/>
      <c r="M177" s="93"/>
      <c r="N177" s="93"/>
      <c r="O177" s="93"/>
    </row>
    <row r="178" spans="1:15" s="89" customFormat="1" ht="42" customHeight="1">
      <c r="A178" s="112">
        <v>2</v>
      </c>
      <c r="B178" s="113" t="s">
        <v>585</v>
      </c>
      <c r="C178" s="21" t="s">
        <v>28</v>
      </c>
      <c r="D178" s="21">
        <v>2019</v>
      </c>
      <c r="E178" s="114"/>
      <c r="F178" s="114"/>
      <c r="G178" s="115">
        <v>1.1579999999999999</v>
      </c>
      <c r="H178" s="116">
        <v>6951</v>
      </c>
      <c r="I178" s="81"/>
    </row>
    <row r="179" spans="1:15" s="89" customFormat="1" ht="36.75" customHeight="1">
      <c r="A179" s="112">
        <v>3</v>
      </c>
      <c r="B179" s="117" t="s">
        <v>586</v>
      </c>
      <c r="C179" s="21" t="s">
        <v>28</v>
      </c>
      <c r="D179" s="21">
        <v>2019</v>
      </c>
      <c r="E179" s="114"/>
      <c r="F179" s="114"/>
      <c r="G179" s="115">
        <v>0.61699999999999999</v>
      </c>
      <c r="H179" s="116">
        <v>4938</v>
      </c>
      <c r="I179" s="81"/>
    </row>
    <row r="180" spans="1:15" s="89" customFormat="1" ht="37.5" customHeight="1">
      <c r="A180" s="112">
        <v>4</v>
      </c>
      <c r="B180" s="118" t="s">
        <v>587</v>
      </c>
      <c r="C180" s="21" t="s">
        <v>28</v>
      </c>
      <c r="D180" s="21">
        <v>2019</v>
      </c>
      <c r="E180" s="114"/>
      <c r="F180" s="114"/>
      <c r="G180" s="115">
        <v>1.4970000000000001</v>
      </c>
      <c r="H180" s="116">
        <v>8987</v>
      </c>
      <c r="I180" s="81"/>
    </row>
    <row r="181" spans="1:15" s="89" customFormat="1" ht="54.75" customHeight="1">
      <c r="A181" s="112">
        <v>5</v>
      </c>
      <c r="B181" s="118" t="s">
        <v>588</v>
      </c>
      <c r="C181" s="21" t="s">
        <v>28</v>
      </c>
      <c r="D181" s="21">
        <v>2019</v>
      </c>
      <c r="E181" s="114"/>
      <c r="F181" s="114"/>
      <c r="G181" s="115">
        <v>1.5069999999999999</v>
      </c>
      <c r="H181" s="116">
        <v>9046</v>
      </c>
      <c r="I181" s="81"/>
    </row>
    <row r="182" spans="1:15" s="89" customFormat="1" ht="47.25">
      <c r="A182" s="112">
        <v>6</v>
      </c>
      <c r="B182" s="118" t="s">
        <v>589</v>
      </c>
      <c r="C182" s="21" t="s">
        <v>28</v>
      </c>
      <c r="D182" s="21">
        <v>2019</v>
      </c>
      <c r="E182" s="114"/>
      <c r="F182" s="114"/>
      <c r="G182" s="115">
        <v>0.59499999999999997</v>
      </c>
      <c r="H182" s="116">
        <v>3572</v>
      </c>
      <c r="I182" s="81"/>
    </row>
    <row r="183" spans="1:15" s="89" customFormat="1" ht="37.5" customHeight="1">
      <c r="A183" s="3">
        <v>7</v>
      </c>
      <c r="B183" s="117" t="s">
        <v>590</v>
      </c>
      <c r="C183" s="21" t="s">
        <v>28</v>
      </c>
      <c r="D183" s="21">
        <v>2019</v>
      </c>
      <c r="E183" s="3"/>
      <c r="F183" s="3"/>
      <c r="G183" s="52">
        <v>0.254</v>
      </c>
      <c r="H183" s="119">
        <v>14982</v>
      </c>
      <c r="I183" s="81"/>
    </row>
    <row r="184" spans="1:15" s="89" customFormat="1" ht="31.5">
      <c r="A184" s="23">
        <v>8</v>
      </c>
      <c r="B184" s="120" t="s">
        <v>591</v>
      </c>
      <c r="C184" s="21" t="s">
        <v>28</v>
      </c>
      <c r="D184" s="21">
        <v>2019</v>
      </c>
      <c r="E184" s="21"/>
      <c r="F184" s="21"/>
      <c r="G184" s="52">
        <v>1.264</v>
      </c>
      <c r="H184" s="121">
        <v>7587</v>
      </c>
      <c r="I184" s="81"/>
    </row>
    <row r="185" spans="1:15" s="89" customFormat="1" ht="46.5" customHeight="1">
      <c r="A185" s="23">
        <v>9</v>
      </c>
      <c r="B185" s="120" t="s">
        <v>592</v>
      </c>
      <c r="C185" s="21" t="s">
        <v>28</v>
      </c>
      <c r="D185" s="21">
        <v>2019</v>
      </c>
      <c r="E185" s="21"/>
      <c r="F185" s="21"/>
      <c r="G185" s="52">
        <v>0.27800000000000002</v>
      </c>
      <c r="H185" s="121">
        <v>1558</v>
      </c>
      <c r="I185" s="81"/>
    </row>
    <row r="186" spans="1:15" s="89" customFormat="1" ht="42.75" customHeight="1">
      <c r="A186" s="23">
        <v>10</v>
      </c>
      <c r="B186" s="120" t="s">
        <v>593</v>
      </c>
      <c r="C186" s="21" t="s">
        <v>28</v>
      </c>
      <c r="D186" s="21">
        <v>2019</v>
      </c>
      <c r="E186" s="21"/>
      <c r="F186" s="21"/>
      <c r="G186" s="52">
        <v>3.891</v>
      </c>
      <c r="H186" s="121">
        <v>23346</v>
      </c>
      <c r="I186" s="81"/>
    </row>
    <row r="187" spans="1:15" s="89" customFormat="1" ht="31.5">
      <c r="A187" s="23">
        <v>11</v>
      </c>
      <c r="B187" s="120" t="s">
        <v>594</v>
      </c>
      <c r="C187" s="21" t="s">
        <v>28</v>
      </c>
      <c r="D187" s="21">
        <v>2019</v>
      </c>
      <c r="E187" s="260"/>
      <c r="F187" s="261"/>
      <c r="G187" s="52">
        <v>0.50600000000000001</v>
      </c>
      <c r="H187" s="121">
        <v>3040</v>
      </c>
      <c r="I187" s="81"/>
    </row>
    <row r="188" spans="1:15" s="89" customFormat="1" ht="43.5" customHeight="1">
      <c r="A188" s="23">
        <v>12</v>
      </c>
      <c r="B188" s="109" t="s">
        <v>595</v>
      </c>
      <c r="C188" s="21" t="s">
        <v>28</v>
      </c>
      <c r="D188" s="21">
        <v>2019</v>
      </c>
      <c r="E188" s="21"/>
      <c r="F188" s="21"/>
      <c r="G188" s="52">
        <v>1.131</v>
      </c>
      <c r="H188" s="121">
        <v>6334</v>
      </c>
      <c r="I188" s="81"/>
    </row>
    <row r="189" spans="1:15" s="89" customFormat="1" ht="42.75" customHeight="1">
      <c r="A189" s="122">
        <v>13</v>
      </c>
      <c r="B189" s="123" t="s">
        <v>596</v>
      </c>
      <c r="C189" s="21" t="s">
        <v>28</v>
      </c>
      <c r="D189" s="21">
        <v>2019</v>
      </c>
      <c r="E189" s="124"/>
      <c r="F189" s="125"/>
      <c r="G189" s="126">
        <v>1.3260000000000001</v>
      </c>
      <c r="H189" s="127">
        <v>7956</v>
      </c>
      <c r="I189" s="126"/>
    </row>
    <row r="190" spans="1:15" s="89" customFormat="1" ht="47.25">
      <c r="A190" s="23">
        <v>14</v>
      </c>
      <c r="B190" s="113" t="s">
        <v>597</v>
      </c>
      <c r="C190" s="3"/>
      <c r="D190" s="3"/>
      <c r="E190" s="281"/>
      <c r="F190" s="281"/>
      <c r="G190" s="81"/>
      <c r="H190" s="81"/>
      <c r="I190" s="81"/>
    </row>
    <row r="191" spans="1:15" s="89" customFormat="1" ht="17.25" customHeight="1">
      <c r="A191" s="23"/>
      <c r="B191" s="38" t="s">
        <v>598</v>
      </c>
      <c r="C191" s="21" t="s">
        <v>28</v>
      </c>
      <c r="D191" s="21">
        <v>2019</v>
      </c>
      <c r="E191" s="281"/>
      <c r="F191" s="281"/>
      <c r="G191" s="81">
        <v>0.4</v>
      </c>
      <c r="H191" s="81">
        <v>2000</v>
      </c>
      <c r="I191" s="81"/>
    </row>
    <row r="192" spans="1:15" s="89" customFormat="1" ht="15.75">
      <c r="A192" s="23"/>
      <c r="B192" s="38" t="s">
        <v>599</v>
      </c>
      <c r="C192" s="21" t="s">
        <v>28</v>
      </c>
      <c r="D192" s="21">
        <v>2019</v>
      </c>
      <c r="E192" s="281"/>
      <c r="F192" s="281"/>
      <c r="G192" s="81">
        <v>0.59</v>
      </c>
      <c r="H192" s="81">
        <v>3540</v>
      </c>
      <c r="I192" s="81"/>
    </row>
    <row r="193" spans="1:15" s="89" customFormat="1" ht="24.75" customHeight="1">
      <c r="A193" s="23"/>
      <c r="B193" s="38" t="s">
        <v>600</v>
      </c>
      <c r="C193" s="21" t="s">
        <v>28</v>
      </c>
      <c r="D193" s="21">
        <v>2019</v>
      </c>
      <c r="E193" s="281"/>
      <c r="F193" s="281"/>
      <c r="G193" s="81">
        <v>0.60499999999999998</v>
      </c>
      <c r="H193" s="81">
        <v>3630</v>
      </c>
      <c r="I193" s="81"/>
    </row>
    <row r="194" spans="1:15" s="89" customFormat="1" ht="15.75">
      <c r="A194" s="30"/>
      <c r="B194" s="38" t="s">
        <v>601</v>
      </c>
      <c r="C194" s="21" t="s">
        <v>28</v>
      </c>
      <c r="D194" s="21">
        <v>2019</v>
      </c>
      <c r="E194" s="21"/>
      <c r="F194" s="21"/>
      <c r="G194" s="52">
        <v>0.38500000000000001</v>
      </c>
      <c r="H194" s="52">
        <v>1900</v>
      </c>
      <c r="I194" s="81"/>
    </row>
    <row r="195" spans="1:15" s="89" customFormat="1" ht="15.75">
      <c r="A195" s="23"/>
      <c r="B195" s="38" t="s">
        <v>602</v>
      </c>
      <c r="C195" s="21" t="s">
        <v>28</v>
      </c>
      <c r="D195" s="21">
        <v>2019</v>
      </c>
      <c r="E195" s="3"/>
      <c r="F195" s="3"/>
      <c r="G195" s="81">
        <v>0.24</v>
      </c>
      <c r="H195" s="81">
        <v>1200</v>
      </c>
      <c r="I195" s="81"/>
    </row>
    <row r="196" spans="1:15" s="89" customFormat="1" ht="15.75">
      <c r="A196" s="23"/>
      <c r="B196" s="38" t="s">
        <v>603</v>
      </c>
      <c r="C196" s="21" t="s">
        <v>28</v>
      </c>
      <c r="D196" s="21">
        <v>2019</v>
      </c>
      <c r="E196" s="3"/>
      <c r="F196" s="3"/>
      <c r="G196" s="81">
        <v>0.38</v>
      </c>
      <c r="H196" s="81">
        <v>1900</v>
      </c>
      <c r="I196" s="81"/>
    </row>
    <row r="197" spans="1:15" s="89" customFormat="1" ht="15.75">
      <c r="A197" s="23"/>
      <c r="B197" s="38" t="s">
        <v>604</v>
      </c>
      <c r="C197" s="21" t="s">
        <v>28</v>
      </c>
      <c r="D197" s="21">
        <v>2019</v>
      </c>
      <c r="E197" s="281"/>
      <c r="F197" s="281"/>
      <c r="G197" s="81">
        <v>0.48</v>
      </c>
      <c r="H197" s="81">
        <v>2400</v>
      </c>
      <c r="I197" s="81"/>
    </row>
    <row r="198" spans="1:15" s="89" customFormat="1" ht="37.5" customHeight="1">
      <c r="A198" s="30"/>
      <c r="B198" s="113" t="s">
        <v>605</v>
      </c>
      <c r="C198" s="21" t="s">
        <v>28</v>
      </c>
      <c r="D198" s="21">
        <v>2019</v>
      </c>
      <c r="E198" s="21"/>
      <c r="F198" s="21"/>
      <c r="G198" s="52">
        <v>0.52500000000000002</v>
      </c>
      <c r="H198" s="52">
        <v>2625</v>
      </c>
      <c r="I198" s="81"/>
    </row>
    <row r="199" spans="1:15" s="89" customFormat="1" ht="41.25" customHeight="1">
      <c r="A199" s="3">
        <v>15</v>
      </c>
      <c r="B199" s="129" t="s">
        <v>606</v>
      </c>
      <c r="C199" s="61"/>
      <c r="D199" s="130"/>
      <c r="E199" s="130"/>
      <c r="F199" s="130"/>
      <c r="G199" s="131"/>
      <c r="H199" s="132"/>
      <c r="I199" s="133"/>
    </row>
    <row r="200" spans="1:15" s="89" customFormat="1" ht="20.25" customHeight="1">
      <c r="A200" s="3"/>
      <c r="B200" s="134" t="s">
        <v>607</v>
      </c>
      <c r="C200" s="21" t="s">
        <v>28</v>
      </c>
      <c r="D200" s="21">
        <v>2019</v>
      </c>
      <c r="E200" s="3"/>
      <c r="F200" s="3"/>
      <c r="G200" s="52">
        <v>0.54</v>
      </c>
      <c r="H200" s="121">
        <v>2160</v>
      </c>
      <c r="I200" s="94"/>
    </row>
    <row r="201" spans="1:15" s="89" customFormat="1" ht="31.5">
      <c r="A201" s="30"/>
      <c r="B201" s="134" t="s">
        <v>608</v>
      </c>
      <c r="C201" s="21" t="s">
        <v>28</v>
      </c>
      <c r="D201" s="21">
        <v>2019</v>
      </c>
      <c r="E201" s="21"/>
      <c r="F201" s="21"/>
      <c r="G201" s="52">
        <v>0.34</v>
      </c>
      <c r="H201" s="121">
        <v>1360</v>
      </c>
      <c r="I201" s="94"/>
    </row>
    <row r="202" spans="1:15" s="89" customFormat="1" ht="15.75">
      <c r="A202" s="23"/>
      <c r="B202" s="134" t="s">
        <v>609</v>
      </c>
      <c r="C202" s="128" t="s">
        <v>28</v>
      </c>
      <c r="D202" s="128">
        <v>2019</v>
      </c>
      <c r="E202" s="3"/>
      <c r="F202" s="3"/>
      <c r="G202" s="81">
        <v>0.25</v>
      </c>
      <c r="H202" s="81">
        <v>1000</v>
      </c>
      <c r="I202" s="81"/>
    </row>
    <row r="203" spans="1:15" s="196" customFormat="1" ht="15.75">
      <c r="B203" s="196" t="s">
        <v>1100</v>
      </c>
      <c r="E203" s="211"/>
      <c r="G203" s="198"/>
      <c r="H203" s="198"/>
      <c r="I203" s="208"/>
    </row>
    <row r="204" spans="1:15" s="111" customFormat="1" ht="47.25">
      <c r="A204" s="135">
        <v>1</v>
      </c>
      <c r="B204" s="135" t="s">
        <v>252</v>
      </c>
      <c r="C204" s="136" t="s">
        <v>28</v>
      </c>
      <c r="D204" s="136">
        <v>2019</v>
      </c>
      <c r="E204" s="137"/>
      <c r="F204" s="136" t="s">
        <v>253</v>
      </c>
      <c r="G204" s="138" t="s">
        <v>254</v>
      </c>
      <c r="H204" s="138" t="s">
        <v>255</v>
      </c>
      <c r="I204" s="138">
        <v>15143.64</v>
      </c>
      <c r="K204" s="93"/>
      <c r="L204" s="93"/>
      <c r="M204" s="93"/>
      <c r="N204" s="93"/>
      <c r="O204" s="93"/>
    </row>
    <row r="205" spans="1:15" s="89" customFormat="1" ht="47.25">
      <c r="A205" s="114">
        <v>2</v>
      </c>
      <c r="B205" s="114" t="s">
        <v>256</v>
      </c>
      <c r="C205" s="114" t="s">
        <v>28</v>
      </c>
      <c r="D205" s="114">
        <v>2019</v>
      </c>
      <c r="E205" s="114"/>
      <c r="F205" s="136" t="s">
        <v>257</v>
      </c>
      <c r="G205" s="115" t="s">
        <v>258</v>
      </c>
      <c r="H205" s="115" t="s">
        <v>259</v>
      </c>
      <c r="I205" s="115">
        <v>16439.009999999998</v>
      </c>
    </row>
    <row r="206" spans="1:15" s="89" customFormat="1" ht="47.25">
      <c r="A206" s="114">
        <v>3</v>
      </c>
      <c r="B206" s="114" t="s">
        <v>260</v>
      </c>
      <c r="C206" s="114" t="s">
        <v>28</v>
      </c>
      <c r="D206" s="114">
        <v>2019</v>
      </c>
      <c r="E206" s="114"/>
      <c r="F206" s="136" t="s">
        <v>261</v>
      </c>
      <c r="G206" s="115" t="s">
        <v>262</v>
      </c>
      <c r="H206" s="115" t="s">
        <v>263</v>
      </c>
      <c r="I206" s="115">
        <v>15172.73</v>
      </c>
    </row>
    <row r="207" spans="1:15" s="89" customFormat="1" ht="47.25">
      <c r="A207" s="114">
        <v>4</v>
      </c>
      <c r="B207" s="114" t="s">
        <v>264</v>
      </c>
      <c r="C207" s="114" t="s">
        <v>28</v>
      </c>
      <c r="D207" s="114">
        <v>2019</v>
      </c>
      <c r="E207" s="114"/>
      <c r="F207" s="136" t="s">
        <v>265</v>
      </c>
      <c r="G207" s="115" t="s">
        <v>266</v>
      </c>
      <c r="H207" s="115" t="s">
        <v>267</v>
      </c>
      <c r="I207" s="115">
        <v>15071.95</v>
      </c>
    </row>
    <row r="208" spans="1:15" s="89" customFormat="1" ht="47.25">
      <c r="A208" s="114">
        <v>5</v>
      </c>
      <c r="B208" s="114" t="s">
        <v>268</v>
      </c>
      <c r="C208" s="114" t="s">
        <v>28</v>
      </c>
      <c r="D208" s="114">
        <v>2019</v>
      </c>
      <c r="E208" s="114"/>
      <c r="F208" s="136" t="s">
        <v>269</v>
      </c>
      <c r="G208" s="115" t="s">
        <v>270</v>
      </c>
      <c r="H208" s="115" t="s">
        <v>271</v>
      </c>
      <c r="I208" s="115">
        <v>12139.14</v>
      </c>
    </row>
    <row r="209" spans="1:15" s="89" customFormat="1" ht="47.25">
      <c r="A209" s="114">
        <v>6</v>
      </c>
      <c r="B209" s="114" t="s">
        <v>272</v>
      </c>
      <c r="C209" s="114" t="s">
        <v>28</v>
      </c>
      <c r="D209" s="114">
        <v>2019</v>
      </c>
      <c r="E209" s="114"/>
      <c r="F209" s="114" t="s">
        <v>273</v>
      </c>
      <c r="G209" s="115">
        <v>0.88</v>
      </c>
      <c r="H209" s="115">
        <v>880</v>
      </c>
      <c r="I209" s="115">
        <v>5978.04</v>
      </c>
    </row>
    <row r="210" spans="1:15" s="89" customFormat="1" ht="47.25">
      <c r="A210" s="114">
        <v>7</v>
      </c>
      <c r="B210" s="114" t="s">
        <v>274</v>
      </c>
      <c r="C210" s="114" t="s">
        <v>28</v>
      </c>
      <c r="D210" s="114">
        <v>2019</v>
      </c>
      <c r="E210" s="114"/>
      <c r="F210" s="114" t="s">
        <v>273</v>
      </c>
      <c r="G210" s="138">
        <v>0.1</v>
      </c>
      <c r="H210" s="115">
        <v>100</v>
      </c>
      <c r="I210" s="138">
        <v>904.97</v>
      </c>
    </row>
    <row r="211" spans="1:15" s="89" customFormat="1" ht="47.25">
      <c r="A211" s="135">
        <v>8</v>
      </c>
      <c r="B211" s="139" t="s">
        <v>275</v>
      </c>
      <c r="C211" s="136" t="s">
        <v>28</v>
      </c>
      <c r="D211" s="136">
        <v>2019</v>
      </c>
      <c r="E211" s="114"/>
      <c r="F211" s="114" t="s">
        <v>273</v>
      </c>
      <c r="G211" s="138">
        <v>0.82</v>
      </c>
      <c r="H211" s="138">
        <v>820</v>
      </c>
      <c r="I211" s="138" t="s">
        <v>276</v>
      </c>
    </row>
    <row r="212" spans="1:15" s="89" customFormat="1" ht="47.25">
      <c r="A212" s="135">
        <v>9</v>
      </c>
      <c r="B212" s="139" t="s">
        <v>277</v>
      </c>
      <c r="C212" s="136" t="s">
        <v>28</v>
      </c>
      <c r="D212" s="136">
        <v>2019</v>
      </c>
      <c r="E212" s="114"/>
      <c r="F212" s="114" t="s">
        <v>273</v>
      </c>
      <c r="G212" s="138">
        <v>0.65</v>
      </c>
      <c r="H212" s="138">
        <v>650</v>
      </c>
      <c r="I212" s="138">
        <v>5142.21</v>
      </c>
    </row>
    <row r="213" spans="1:15" s="89" customFormat="1" ht="47.25">
      <c r="A213" s="135">
        <v>10</v>
      </c>
      <c r="B213" s="139" t="s">
        <v>278</v>
      </c>
      <c r="C213" s="136" t="s">
        <v>28</v>
      </c>
      <c r="D213" s="136">
        <v>2019</v>
      </c>
      <c r="E213" s="114"/>
      <c r="F213" s="114" t="s">
        <v>273</v>
      </c>
      <c r="G213" s="138">
        <v>0.14000000000000001</v>
      </c>
      <c r="H213" s="138">
        <v>140</v>
      </c>
      <c r="I213" s="138">
        <v>1423.69</v>
      </c>
    </row>
    <row r="214" spans="1:15" s="89" customFormat="1" ht="47.25">
      <c r="A214" s="135">
        <v>11</v>
      </c>
      <c r="B214" s="139" t="s">
        <v>279</v>
      </c>
      <c r="C214" s="136" t="s">
        <v>28</v>
      </c>
      <c r="D214" s="136">
        <v>2019</v>
      </c>
      <c r="E214" s="114"/>
      <c r="F214" s="114" t="s">
        <v>273</v>
      </c>
      <c r="G214" s="138">
        <v>0.45</v>
      </c>
      <c r="H214" s="138">
        <v>450</v>
      </c>
      <c r="I214" s="138">
        <v>3100</v>
      </c>
    </row>
    <row r="215" spans="1:15" s="196" customFormat="1" ht="15.75">
      <c r="B215" s="196" t="s">
        <v>1101</v>
      </c>
      <c r="G215" s="198"/>
      <c r="H215" s="198"/>
      <c r="I215" s="208"/>
    </row>
    <row r="216" spans="1:15" s="92" customFormat="1" ht="33" customHeight="1">
      <c r="A216" s="23">
        <v>1</v>
      </c>
      <c r="B216" s="24" t="s">
        <v>501</v>
      </c>
      <c r="C216" s="226" t="s">
        <v>33</v>
      </c>
      <c r="D216" s="21"/>
      <c r="E216" s="21" t="s">
        <v>502</v>
      </c>
      <c r="F216" s="21"/>
      <c r="G216" s="52">
        <v>0.23400000000000001</v>
      </c>
      <c r="H216" s="52">
        <v>234</v>
      </c>
      <c r="I216" s="52">
        <v>8188.076</v>
      </c>
      <c r="K216" s="93"/>
      <c r="L216" s="93"/>
      <c r="M216" s="93"/>
      <c r="N216" s="93"/>
      <c r="O216" s="93"/>
    </row>
    <row r="217" spans="1:15" s="89" customFormat="1" ht="28.5" customHeight="1">
      <c r="A217" s="26">
        <v>2</v>
      </c>
      <c r="B217" s="35" t="s">
        <v>501</v>
      </c>
      <c r="C217" s="36" t="s">
        <v>33</v>
      </c>
      <c r="D217" s="26"/>
      <c r="E217" s="36" t="s">
        <v>502</v>
      </c>
      <c r="F217" s="36"/>
      <c r="G217" s="78">
        <v>0.70299999999999996</v>
      </c>
      <c r="H217" s="78">
        <v>703</v>
      </c>
      <c r="I217" s="78">
        <v>20421.25</v>
      </c>
    </row>
    <row r="218" spans="1:15" s="89" customFormat="1" ht="31.5">
      <c r="A218" s="26">
        <v>3</v>
      </c>
      <c r="B218" s="35" t="s">
        <v>503</v>
      </c>
      <c r="C218" s="36" t="s">
        <v>33</v>
      </c>
      <c r="D218" s="26"/>
      <c r="E218" s="36" t="s">
        <v>502</v>
      </c>
      <c r="F218" s="36"/>
      <c r="G218" s="78">
        <v>0.94199999999999995</v>
      </c>
      <c r="H218" s="78">
        <v>942</v>
      </c>
      <c r="I218" s="78">
        <v>27668.38</v>
      </c>
    </row>
    <row r="219" spans="1:15" s="89" customFormat="1" ht="31.5">
      <c r="A219" s="26">
        <v>4</v>
      </c>
      <c r="B219" s="35" t="s">
        <v>504</v>
      </c>
      <c r="C219" s="36" t="s">
        <v>33</v>
      </c>
      <c r="D219" s="26"/>
      <c r="E219" s="36" t="s">
        <v>502</v>
      </c>
      <c r="F219" s="36"/>
      <c r="G219" s="78">
        <v>0.97399999999999998</v>
      </c>
      <c r="H219" s="78">
        <v>974</v>
      </c>
      <c r="I219" s="78">
        <v>27108.92</v>
      </c>
    </row>
    <row r="220" spans="1:15" s="89" customFormat="1" ht="31.5">
      <c r="A220" s="26">
        <v>5</v>
      </c>
      <c r="B220" s="35" t="s">
        <v>505</v>
      </c>
      <c r="C220" s="36" t="s">
        <v>33</v>
      </c>
      <c r="D220" s="26"/>
      <c r="E220" s="36" t="s">
        <v>502</v>
      </c>
      <c r="F220" s="36"/>
      <c r="G220" s="78">
        <v>1.2290000000000001</v>
      </c>
      <c r="H220" s="78">
        <v>1229</v>
      </c>
      <c r="I220" s="78">
        <v>18673.34</v>
      </c>
    </row>
    <row r="221" spans="1:15" s="89" customFormat="1" ht="31.5">
      <c r="A221" s="26">
        <v>6</v>
      </c>
      <c r="B221" s="35" t="s">
        <v>506</v>
      </c>
      <c r="C221" s="36" t="s">
        <v>33</v>
      </c>
      <c r="D221" s="26"/>
      <c r="E221" s="36" t="s">
        <v>502</v>
      </c>
      <c r="F221" s="36"/>
      <c r="G221" s="78">
        <v>0.55900000000000005</v>
      </c>
      <c r="H221" s="78">
        <v>559</v>
      </c>
      <c r="I221" s="78">
        <v>36929.53</v>
      </c>
    </row>
    <row r="222" spans="1:15" s="89" customFormat="1" ht="18" customHeight="1">
      <c r="A222" s="3">
        <v>7</v>
      </c>
      <c r="B222" s="38" t="s">
        <v>507</v>
      </c>
      <c r="C222" s="4" t="s">
        <v>28</v>
      </c>
      <c r="D222" s="3"/>
      <c r="E222" s="3"/>
      <c r="F222" s="3"/>
      <c r="G222" s="52">
        <v>0.79600000000000004</v>
      </c>
      <c r="H222" s="81">
        <v>796</v>
      </c>
      <c r="I222" s="52">
        <v>3268.93</v>
      </c>
    </row>
    <row r="223" spans="1:15" s="89" customFormat="1" ht="18" customHeight="1">
      <c r="A223" s="23">
        <v>8</v>
      </c>
      <c r="B223" s="38" t="s">
        <v>508</v>
      </c>
      <c r="C223" s="34" t="s">
        <v>28</v>
      </c>
      <c r="D223" s="21"/>
      <c r="E223" s="21"/>
      <c r="F223" s="21"/>
      <c r="G223" s="52">
        <v>1.3280000000000001</v>
      </c>
      <c r="H223" s="52">
        <v>1328</v>
      </c>
      <c r="I223" s="52">
        <v>11505.65</v>
      </c>
    </row>
    <row r="224" spans="1:15" s="89" customFormat="1" ht="18" customHeight="1">
      <c r="A224" s="23">
        <v>9</v>
      </c>
      <c r="B224" s="39" t="s">
        <v>509</v>
      </c>
      <c r="C224" s="34" t="s">
        <v>28</v>
      </c>
      <c r="D224" s="21"/>
      <c r="E224" s="21"/>
      <c r="F224" s="21"/>
      <c r="G224" s="52">
        <v>0.372</v>
      </c>
      <c r="H224" s="52">
        <v>372</v>
      </c>
      <c r="I224" s="52">
        <v>1361.15</v>
      </c>
    </row>
    <row r="225" spans="1:9" s="89" customFormat="1" ht="18" customHeight="1">
      <c r="A225" s="23">
        <v>10</v>
      </c>
      <c r="B225" s="39" t="s">
        <v>510</v>
      </c>
      <c r="C225" s="34" t="s">
        <v>28</v>
      </c>
      <c r="D225" s="21"/>
      <c r="E225" s="21"/>
      <c r="F225" s="21"/>
      <c r="G225" s="52">
        <v>0.58799999999999997</v>
      </c>
      <c r="H225" s="52">
        <v>588</v>
      </c>
      <c r="I225" s="52">
        <v>1607.35</v>
      </c>
    </row>
    <row r="226" spans="1:9" s="89" customFormat="1" ht="18" customHeight="1">
      <c r="A226" s="23">
        <v>11</v>
      </c>
      <c r="B226" s="39" t="s">
        <v>511</v>
      </c>
      <c r="C226" s="40" t="s">
        <v>28</v>
      </c>
      <c r="D226" s="21"/>
      <c r="E226" s="40"/>
      <c r="F226" s="40"/>
      <c r="G226" s="52">
        <v>0.99</v>
      </c>
      <c r="H226" s="52">
        <v>990</v>
      </c>
      <c r="I226" s="52">
        <v>1694.65</v>
      </c>
    </row>
    <row r="227" spans="1:9" s="89" customFormat="1" ht="18" customHeight="1">
      <c r="A227" s="23">
        <v>12</v>
      </c>
      <c r="B227" s="24" t="s">
        <v>512</v>
      </c>
      <c r="C227" s="40" t="s">
        <v>28</v>
      </c>
      <c r="D227" s="21"/>
      <c r="E227" s="21"/>
      <c r="F227" s="21"/>
      <c r="G227" s="52">
        <v>0.95399999999999996</v>
      </c>
      <c r="H227" s="52">
        <v>954</v>
      </c>
      <c r="I227" s="52">
        <v>1226.19</v>
      </c>
    </row>
    <row r="228" spans="1:9" s="89" customFormat="1" ht="18" customHeight="1">
      <c r="A228" s="23">
        <v>13</v>
      </c>
      <c r="B228" s="4" t="s">
        <v>513</v>
      </c>
      <c r="C228" s="40" t="s">
        <v>28</v>
      </c>
      <c r="D228" s="21"/>
      <c r="E228" s="3"/>
      <c r="F228" s="36"/>
      <c r="G228" s="81">
        <v>0.81599999999999995</v>
      </c>
      <c r="H228" s="81">
        <v>816</v>
      </c>
      <c r="I228" s="81">
        <v>2828.99</v>
      </c>
    </row>
    <row r="229" spans="1:9" s="89" customFormat="1" ht="18" customHeight="1">
      <c r="A229" s="23">
        <v>14</v>
      </c>
      <c r="B229" s="4" t="s">
        <v>514</v>
      </c>
      <c r="C229" s="40" t="s">
        <v>28</v>
      </c>
      <c r="D229" s="3"/>
      <c r="E229" s="40"/>
      <c r="F229" s="40"/>
      <c r="G229" s="81">
        <v>0.96</v>
      </c>
      <c r="H229" s="81">
        <v>960</v>
      </c>
      <c r="I229" s="81">
        <v>3566.12</v>
      </c>
    </row>
    <row r="230" spans="1:9" s="89" customFormat="1" ht="18" customHeight="1">
      <c r="A230" s="23">
        <v>15</v>
      </c>
      <c r="B230" s="4" t="s">
        <v>515</v>
      </c>
      <c r="C230" s="40" t="s">
        <v>28</v>
      </c>
      <c r="D230" s="21"/>
      <c r="E230" s="40"/>
      <c r="F230" s="40"/>
      <c r="G230" s="81">
        <v>1.391</v>
      </c>
      <c r="H230" s="81">
        <v>1391</v>
      </c>
      <c r="I230" s="81">
        <v>4982.0600000000004</v>
      </c>
    </row>
    <row r="231" spans="1:9" s="89" customFormat="1" ht="18" customHeight="1">
      <c r="A231" s="23">
        <v>16</v>
      </c>
      <c r="B231" s="4" t="s">
        <v>516</v>
      </c>
      <c r="C231" s="40" t="s">
        <v>28</v>
      </c>
      <c r="D231" s="21"/>
      <c r="E231" s="40"/>
      <c r="F231" s="40"/>
      <c r="G231" s="81">
        <v>0.6</v>
      </c>
      <c r="H231" s="81">
        <v>600</v>
      </c>
      <c r="I231" s="84" t="s">
        <v>517</v>
      </c>
    </row>
    <row r="232" spans="1:9" s="89" customFormat="1" ht="18" customHeight="1">
      <c r="A232" s="23">
        <v>17</v>
      </c>
      <c r="B232" s="4" t="s">
        <v>518</v>
      </c>
      <c r="C232" s="40" t="s">
        <v>28</v>
      </c>
      <c r="D232" s="21"/>
      <c r="E232" s="40"/>
      <c r="F232" s="40"/>
      <c r="G232" s="81">
        <v>0.74</v>
      </c>
      <c r="H232" s="81">
        <v>740</v>
      </c>
      <c r="I232" s="84" t="s">
        <v>517</v>
      </c>
    </row>
    <row r="233" spans="1:9" s="89" customFormat="1" ht="18" customHeight="1">
      <c r="A233" s="23">
        <v>18</v>
      </c>
      <c r="B233" s="24" t="s">
        <v>519</v>
      </c>
      <c r="C233" s="40" t="s">
        <v>28</v>
      </c>
      <c r="D233" s="21"/>
      <c r="E233" s="21"/>
      <c r="F233" s="21"/>
      <c r="G233" s="52">
        <v>0.83699999999999997</v>
      </c>
      <c r="H233" s="52">
        <v>837</v>
      </c>
      <c r="I233" s="84" t="s">
        <v>517</v>
      </c>
    </row>
    <row r="234" spans="1:9" s="89" customFormat="1" ht="18" customHeight="1">
      <c r="A234" s="23">
        <v>19</v>
      </c>
      <c r="B234" s="4" t="s">
        <v>520</v>
      </c>
      <c r="C234" s="40" t="s">
        <v>28</v>
      </c>
      <c r="D234" s="21"/>
      <c r="E234" s="3"/>
      <c r="F234" s="3"/>
      <c r="G234" s="81">
        <v>1.1160000000000001</v>
      </c>
      <c r="H234" s="81">
        <v>1116</v>
      </c>
      <c r="I234" s="81">
        <v>5019.6899999999996</v>
      </c>
    </row>
    <row r="235" spans="1:9" s="89" customFormat="1" ht="18" customHeight="1">
      <c r="A235" s="23">
        <v>20</v>
      </c>
      <c r="B235" s="4" t="s">
        <v>521</v>
      </c>
      <c r="C235" s="40" t="s">
        <v>28</v>
      </c>
      <c r="D235" s="3"/>
      <c r="E235" s="3"/>
      <c r="F235" s="3"/>
      <c r="G235" s="81">
        <v>0.63800000000000001</v>
      </c>
      <c r="H235" s="81">
        <v>638</v>
      </c>
      <c r="I235" s="81">
        <v>6969.87</v>
      </c>
    </row>
    <row r="236" spans="1:9" s="89" customFormat="1" ht="18" customHeight="1">
      <c r="A236" s="23">
        <v>21</v>
      </c>
      <c r="B236" s="4" t="s">
        <v>522</v>
      </c>
      <c r="C236" s="40" t="s">
        <v>28</v>
      </c>
      <c r="D236" s="3"/>
      <c r="E236" s="40"/>
      <c r="F236" s="40"/>
      <c r="G236" s="81">
        <v>1.397</v>
      </c>
      <c r="H236" s="81">
        <v>1397</v>
      </c>
      <c r="I236" s="81">
        <v>6146.73</v>
      </c>
    </row>
    <row r="237" spans="1:9" s="89" customFormat="1" ht="33.75" customHeight="1">
      <c r="A237" s="23">
        <v>22</v>
      </c>
      <c r="B237" s="24" t="s">
        <v>523</v>
      </c>
      <c r="C237" s="40" t="s">
        <v>28</v>
      </c>
      <c r="D237" s="21"/>
      <c r="E237" s="21"/>
      <c r="F237" s="21"/>
      <c r="G237" s="52">
        <v>0.624</v>
      </c>
      <c r="H237" s="52">
        <v>624</v>
      </c>
      <c r="I237" s="52">
        <v>745.03</v>
      </c>
    </row>
    <row r="238" spans="1:9" s="89" customFormat="1" ht="18" customHeight="1">
      <c r="A238" s="23">
        <v>23</v>
      </c>
      <c r="B238" s="41" t="s">
        <v>524</v>
      </c>
      <c r="C238" s="40" t="s">
        <v>28</v>
      </c>
      <c r="D238" s="3"/>
      <c r="E238" s="3"/>
      <c r="F238" s="3"/>
      <c r="G238" s="52">
        <v>0.78</v>
      </c>
      <c r="H238" s="52">
        <v>780</v>
      </c>
      <c r="I238" s="84" t="s">
        <v>517</v>
      </c>
    </row>
    <row r="239" spans="1:9" s="89" customFormat="1" ht="18" customHeight="1">
      <c r="A239" s="23">
        <v>24</v>
      </c>
      <c r="B239" s="41" t="s">
        <v>525</v>
      </c>
      <c r="C239" s="34" t="s">
        <v>28</v>
      </c>
      <c r="D239" s="3"/>
      <c r="E239" s="3"/>
      <c r="F239" s="3"/>
      <c r="G239" s="52">
        <v>0.57799999999999996</v>
      </c>
      <c r="H239" s="52">
        <v>578</v>
      </c>
      <c r="I239" s="84" t="s">
        <v>517</v>
      </c>
    </row>
    <row r="240" spans="1:9" s="89" customFormat="1" ht="18" customHeight="1">
      <c r="A240" s="23">
        <v>25</v>
      </c>
      <c r="B240" s="24" t="s">
        <v>526</v>
      </c>
      <c r="C240" s="34" t="s">
        <v>28</v>
      </c>
      <c r="D240" s="21"/>
      <c r="E240" s="21"/>
      <c r="F240" s="21"/>
      <c r="G240" s="52">
        <v>1.899</v>
      </c>
      <c r="H240" s="52">
        <v>1899</v>
      </c>
      <c r="I240" s="84" t="s">
        <v>517</v>
      </c>
    </row>
    <row r="241" spans="1:9" s="89" customFormat="1" ht="18" customHeight="1">
      <c r="A241" s="23">
        <v>26</v>
      </c>
      <c r="B241" s="4" t="s">
        <v>527</v>
      </c>
      <c r="C241" s="34" t="s">
        <v>28</v>
      </c>
      <c r="D241" s="21"/>
      <c r="E241" s="3"/>
      <c r="F241" s="3"/>
      <c r="G241" s="81">
        <v>3.3</v>
      </c>
      <c r="H241" s="81">
        <v>3300</v>
      </c>
      <c r="I241" s="81">
        <v>5976.37</v>
      </c>
    </row>
    <row r="242" spans="1:9" s="89" customFormat="1" ht="18" customHeight="1">
      <c r="A242" s="23">
        <v>27</v>
      </c>
      <c r="B242" s="4" t="s">
        <v>528</v>
      </c>
      <c r="C242" s="34" t="s">
        <v>28</v>
      </c>
      <c r="D242" s="21"/>
      <c r="E242" s="3"/>
      <c r="F242" s="3"/>
      <c r="G242" s="81">
        <v>1.1200000000000001</v>
      </c>
      <c r="H242" s="81">
        <v>1120</v>
      </c>
      <c r="I242" s="81">
        <v>2272.0700000000002</v>
      </c>
    </row>
    <row r="243" spans="1:9" s="89" customFormat="1" ht="18" customHeight="1">
      <c r="A243" s="23">
        <v>28</v>
      </c>
      <c r="B243" s="4" t="s">
        <v>529</v>
      </c>
      <c r="C243" s="34" t="s">
        <v>28</v>
      </c>
      <c r="D243" s="21"/>
      <c r="E243" s="3"/>
      <c r="F243" s="3"/>
      <c r="G243" s="81">
        <v>0.185</v>
      </c>
      <c r="H243" s="81">
        <v>185</v>
      </c>
      <c r="I243" s="81">
        <v>1605.04</v>
      </c>
    </row>
    <row r="244" spans="1:9" s="89" customFormat="1" ht="18" customHeight="1">
      <c r="A244" s="23">
        <v>29</v>
      </c>
      <c r="B244" s="4" t="s">
        <v>530</v>
      </c>
      <c r="C244" s="34" t="s">
        <v>28</v>
      </c>
      <c r="D244" s="21"/>
      <c r="E244" s="3"/>
      <c r="F244" s="3"/>
      <c r="G244" s="81">
        <v>0.16500000000000001</v>
      </c>
      <c r="H244" s="81">
        <v>165</v>
      </c>
      <c r="I244" s="84" t="s">
        <v>517</v>
      </c>
    </row>
    <row r="245" spans="1:9" s="89" customFormat="1" ht="18" customHeight="1">
      <c r="A245" s="23">
        <v>30</v>
      </c>
      <c r="B245" s="4" t="s">
        <v>531</v>
      </c>
      <c r="C245" s="34" t="s">
        <v>28</v>
      </c>
      <c r="D245" s="21"/>
      <c r="E245" s="3"/>
      <c r="F245" s="3"/>
      <c r="G245" s="81">
        <v>1.4750000000000001</v>
      </c>
      <c r="H245" s="81">
        <v>1475</v>
      </c>
      <c r="I245" s="81">
        <v>3850</v>
      </c>
    </row>
    <row r="246" spans="1:9" s="89" customFormat="1" ht="18" customHeight="1">
      <c r="A246" s="23">
        <v>31</v>
      </c>
      <c r="B246" s="4" t="s">
        <v>532</v>
      </c>
      <c r="C246" s="34" t="s">
        <v>28</v>
      </c>
      <c r="D246" s="3"/>
      <c r="E246" s="3"/>
      <c r="F246" s="3"/>
      <c r="G246" s="52">
        <v>0.77500000000000002</v>
      </c>
      <c r="H246" s="81">
        <v>775</v>
      </c>
      <c r="I246" s="52">
        <v>1067.3</v>
      </c>
    </row>
    <row r="247" spans="1:9" s="89" customFormat="1" ht="18" customHeight="1">
      <c r="A247" s="23">
        <v>32</v>
      </c>
      <c r="B247" s="4" t="s">
        <v>533</v>
      </c>
      <c r="C247" s="34" t="s">
        <v>28</v>
      </c>
      <c r="D247" s="3"/>
      <c r="E247" s="40"/>
      <c r="F247" s="40"/>
      <c r="G247" s="81">
        <v>0.55000000000000004</v>
      </c>
      <c r="H247" s="81">
        <v>550</v>
      </c>
      <c r="I247" s="84" t="s">
        <v>517</v>
      </c>
    </row>
    <row r="248" spans="1:9" s="89" customFormat="1" ht="18" customHeight="1">
      <c r="A248" s="23">
        <v>33</v>
      </c>
      <c r="B248" s="24" t="s">
        <v>534</v>
      </c>
      <c r="C248" s="34" t="s">
        <v>28</v>
      </c>
      <c r="D248" s="21"/>
      <c r="E248" s="21"/>
      <c r="F248" s="21"/>
      <c r="G248" s="52">
        <v>0.36299999999999999</v>
      </c>
      <c r="H248" s="52">
        <v>363</v>
      </c>
      <c r="I248" s="52">
        <v>5015.49</v>
      </c>
    </row>
    <row r="249" spans="1:9" s="89" customFormat="1" ht="18" customHeight="1">
      <c r="A249" s="23">
        <v>34</v>
      </c>
      <c r="B249" s="4" t="s">
        <v>535</v>
      </c>
      <c r="C249" s="34" t="s">
        <v>28</v>
      </c>
      <c r="D249" s="3"/>
      <c r="E249" s="21"/>
      <c r="F249" s="42"/>
      <c r="G249" s="81">
        <v>0.82199999999999995</v>
      </c>
      <c r="H249" s="81">
        <v>822</v>
      </c>
      <c r="I249" s="84" t="s">
        <v>517</v>
      </c>
    </row>
    <row r="250" spans="1:9" s="89" customFormat="1" ht="18" customHeight="1">
      <c r="A250" s="23">
        <v>35</v>
      </c>
      <c r="B250" s="4" t="s">
        <v>536</v>
      </c>
      <c r="C250" s="34" t="s">
        <v>28</v>
      </c>
      <c r="D250" s="3"/>
      <c r="E250" s="3"/>
      <c r="F250" s="3"/>
      <c r="G250" s="52">
        <v>0.95</v>
      </c>
      <c r="H250" s="52">
        <v>950</v>
      </c>
      <c r="I250" s="84" t="s">
        <v>517</v>
      </c>
    </row>
    <row r="251" spans="1:9" s="89" customFormat="1" ht="18" customHeight="1">
      <c r="A251" s="23">
        <v>36</v>
      </c>
      <c r="B251" s="4" t="s">
        <v>537</v>
      </c>
      <c r="C251" s="34" t="s">
        <v>28</v>
      </c>
      <c r="D251" s="21"/>
      <c r="E251" s="3"/>
      <c r="F251" s="3"/>
      <c r="G251" s="52">
        <v>1.1919999999999999</v>
      </c>
      <c r="H251" s="81">
        <v>1192</v>
      </c>
      <c r="I251" s="52">
        <v>2875.52</v>
      </c>
    </row>
    <row r="252" spans="1:9" s="89" customFormat="1" ht="18" customHeight="1">
      <c r="A252" s="23">
        <v>37</v>
      </c>
      <c r="B252" s="24" t="s">
        <v>538</v>
      </c>
      <c r="C252" s="34" t="s">
        <v>28</v>
      </c>
      <c r="D252" s="21"/>
      <c r="E252" s="21"/>
      <c r="F252" s="21"/>
      <c r="G252" s="52">
        <v>0.60199999999999998</v>
      </c>
      <c r="H252" s="52">
        <v>602</v>
      </c>
      <c r="I252" s="52">
        <v>3794.51</v>
      </c>
    </row>
    <row r="253" spans="1:9" s="89" customFormat="1" ht="18" customHeight="1">
      <c r="A253" s="23">
        <v>38</v>
      </c>
      <c r="B253" s="4" t="s">
        <v>539</v>
      </c>
      <c r="C253" s="34" t="s">
        <v>28</v>
      </c>
      <c r="D253" s="21"/>
      <c r="E253" s="40"/>
      <c r="F253" s="40"/>
      <c r="G253" s="52">
        <v>0.75</v>
      </c>
      <c r="H253" s="81">
        <v>750</v>
      </c>
      <c r="I253" s="84" t="s">
        <v>517</v>
      </c>
    </row>
    <row r="254" spans="1:9" s="89" customFormat="1" ht="18" customHeight="1">
      <c r="A254" s="23">
        <v>39</v>
      </c>
      <c r="B254" s="4" t="s">
        <v>540</v>
      </c>
      <c r="C254" s="34" t="s">
        <v>28</v>
      </c>
      <c r="D254" s="21"/>
      <c r="E254" s="40"/>
      <c r="F254" s="40"/>
      <c r="G254" s="52">
        <v>1.3919999999999999</v>
      </c>
      <c r="H254" s="81">
        <v>1392</v>
      </c>
      <c r="I254" s="84" t="s">
        <v>517</v>
      </c>
    </row>
    <row r="255" spans="1:9" s="89" customFormat="1" ht="18" customHeight="1">
      <c r="A255" s="23">
        <v>40</v>
      </c>
      <c r="B255" s="4" t="s">
        <v>541</v>
      </c>
      <c r="C255" s="34" t="s">
        <v>28</v>
      </c>
      <c r="D255" s="21"/>
      <c r="E255" s="40"/>
      <c r="F255" s="40"/>
      <c r="G255" s="52">
        <v>0.31900000000000001</v>
      </c>
      <c r="H255" s="81">
        <v>319</v>
      </c>
      <c r="I255" s="84" t="s">
        <v>517</v>
      </c>
    </row>
    <row r="256" spans="1:9" s="89" customFormat="1" ht="18" customHeight="1">
      <c r="A256" s="23">
        <v>41</v>
      </c>
      <c r="B256" s="4" t="s">
        <v>542</v>
      </c>
      <c r="C256" s="34" t="s">
        <v>28</v>
      </c>
      <c r="D256" s="3"/>
      <c r="E256" s="3"/>
      <c r="F256" s="3"/>
      <c r="G256" s="81">
        <v>0.315</v>
      </c>
      <c r="H256" s="81">
        <v>315</v>
      </c>
      <c r="I256" s="81">
        <v>0.61</v>
      </c>
    </row>
    <row r="257" spans="1:10" s="89" customFormat="1" ht="18" customHeight="1">
      <c r="A257" s="23">
        <v>42</v>
      </c>
      <c r="B257" s="4" t="s">
        <v>543</v>
      </c>
      <c r="C257" s="34" t="s">
        <v>28</v>
      </c>
      <c r="D257" s="3"/>
      <c r="E257" s="3"/>
      <c r="F257" s="3"/>
      <c r="G257" s="81">
        <v>1.052</v>
      </c>
      <c r="H257" s="81">
        <v>1052</v>
      </c>
      <c r="I257" s="81">
        <v>1452.39</v>
      </c>
    </row>
    <row r="258" spans="1:10" s="89" customFormat="1" ht="15.75">
      <c r="A258" s="23">
        <v>43</v>
      </c>
      <c r="B258" s="4" t="s">
        <v>544</v>
      </c>
      <c r="C258" s="34" t="s">
        <v>28</v>
      </c>
      <c r="D258" s="3"/>
      <c r="E258" s="3"/>
      <c r="F258" s="3"/>
      <c r="G258" s="81">
        <v>0.54300000000000004</v>
      </c>
      <c r="H258" s="81">
        <v>543</v>
      </c>
      <c r="I258" s="81">
        <v>2280.98</v>
      </c>
    </row>
    <row r="259" spans="1:10" s="89" customFormat="1" ht="15.75">
      <c r="A259" s="23">
        <v>44</v>
      </c>
      <c r="B259" s="4" t="s">
        <v>545</v>
      </c>
      <c r="C259" s="34" t="s">
        <v>28</v>
      </c>
      <c r="D259" s="3"/>
      <c r="E259" s="3"/>
      <c r="F259" s="3"/>
      <c r="G259" s="81">
        <v>2.504</v>
      </c>
      <c r="H259" s="81">
        <v>2504</v>
      </c>
      <c r="I259" s="81">
        <v>16358.13</v>
      </c>
    </row>
    <row r="260" spans="1:10" s="89" customFormat="1" ht="15.75">
      <c r="A260" s="23">
        <v>45</v>
      </c>
      <c r="B260" s="4" t="s">
        <v>546</v>
      </c>
      <c r="C260" s="34" t="s">
        <v>28</v>
      </c>
      <c r="D260" s="3"/>
      <c r="E260" s="3"/>
      <c r="F260" s="3"/>
      <c r="G260" s="81">
        <v>0.81499999999999995</v>
      </c>
      <c r="H260" s="81">
        <v>815</v>
      </c>
      <c r="I260" s="81">
        <v>6010</v>
      </c>
    </row>
    <row r="261" spans="1:10" s="89" customFormat="1" ht="15.75">
      <c r="A261" s="23">
        <v>46</v>
      </c>
      <c r="B261" s="4" t="s">
        <v>547</v>
      </c>
      <c r="C261" s="34" t="s">
        <v>28</v>
      </c>
      <c r="D261" s="3"/>
      <c r="E261" s="3"/>
      <c r="F261" s="3"/>
      <c r="G261" s="81">
        <v>0.92200000000000004</v>
      </c>
      <c r="H261" s="81">
        <v>922</v>
      </c>
      <c r="I261" s="81">
        <v>1532.43</v>
      </c>
    </row>
    <row r="262" spans="1:10" s="89" customFormat="1" ht="15.75">
      <c r="A262" s="23">
        <v>47</v>
      </c>
      <c r="B262" s="4" t="s">
        <v>548</v>
      </c>
      <c r="C262" s="34" t="s">
        <v>28</v>
      </c>
      <c r="D262" s="3"/>
      <c r="E262" s="3"/>
      <c r="F262" s="3"/>
      <c r="G262" s="81">
        <v>0.92100000000000004</v>
      </c>
      <c r="H262" s="81">
        <v>921</v>
      </c>
      <c r="I262" s="81">
        <v>2025.3</v>
      </c>
    </row>
    <row r="263" spans="1:10" s="89" customFormat="1" ht="15.75">
      <c r="A263" s="122">
        <v>48</v>
      </c>
      <c r="B263" s="215" t="s">
        <v>549</v>
      </c>
      <c r="C263" s="216" t="s">
        <v>28</v>
      </c>
      <c r="D263" s="171"/>
      <c r="E263" s="171"/>
      <c r="F263" s="171"/>
      <c r="G263" s="126">
        <v>2.343</v>
      </c>
      <c r="H263" s="126">
        <v>2343</v>
      </c>
      <c r="I263" s="126">
        <v>15948.78</v>
      </c>
    </row>
    <row r="264" spans="1:10" s="196" customFormat="1" ht="15.75">
      <c r="A264" s="202"/>
      <c r="B264" s="202" t="s">
        <v>1102</v>
      </c>
      <c r="C264" s="202"/>
      <c r="D264" s="202"/>
      <c r="E264" s="202"/>
      <c r="F264" s="202"/>
      <c r="G264" s="203"/>
      <c r="H264" s="203"/>
      <c r="I264" s="203"/>
      <c r="J264" s="209"/>
    </row>
    <row r="265" spans="1:10" s="140" customFormat="1" ht="46.5" customHeight="1">
      <c r="A265" s="217">
        <v>1</v>
      </c>
      <c r="B265" s="218" t="s">
        <v>61</v>
      </c>
      <c r="C265" s="219" t="s">
        <v>28</v>
      </c>
      <c r="D265" s="219">
        <v>2019</v>
      </c>
      <c r="F265" s="277" t="s">
        <v>62</v>
      </c>
      <c r="G265" s="220">
        <v>301</v>
      </c>
      <c r="H265" s="141"/>
      <c r="I265" s="278">
        <v>24434.48</v>
      </c>
    </row>
    <row r="266" spans="1:10" s="140" customFormat="1" ht="46.5" customHeight="1">
      <c r="A266" s="7">
        <v>2</v>
      </c>
      <c r="B266" s="63" t="s">
        <v>63</v>
      </c>
      <c r="C266" s="8" t="s">
        <v>28</v>
      </c>
      <c r="D266" s="8">
        <v>2019</v>
      </c>
      <c r="F266" s="269"/>
      <c r="G266" s="55">
        <v>491</v>
      </c>
      <c r="H266" s="141"/>
      <c r="I266" s="267"/>
    </row>
    <row r="267" spans="1:10" s="140" customFormat="1" ht="46.5" customHeight="1">
      <c r="A267" s="7">
        <v>3</v>
      </c>
      <c r="B267" s="63" t="s">
        <v>64</v>
      </c>
      <c r="C267" s="8" t="s">
        <v>28</v>
      </c>
      <c r="D267" s="8">
        <v>2019</v>
      </c>
      <c r="F267" s="269"/>
      <c r="G267" s="55">
        <v>576</v>
      </c>
      <c r="H267" s="141"/>
      <c r="I267" s="267"/>
    </row>
    <row r="268" spans="1:10" s="140" customFormat="1" ht="46.5" customHeight="1">
      <c r="A268" s="7">
        <v>4</v>
      </c>
      <c r="B268" s="63" t="s">
        <v>65</v>
      </c>
      <c r="C268" s="8" t="s">
        <v>28</v>
      </c>
      <c r="D268" s="8">
        <v>2019</v>
      </c>
      <c r="F268" s="269"/>
      <c r="G268" s="55">
        <v>2234</v>
      </c>
      <c r="H268" s="141"/>
      <c r="I268" s="267"/>
    </row>
    <row r="269" spans="1:10" s="140" customFormat="1" ht="46.5" customHeight="1">
      <c r="A269" s="7">
        <v>5</v>
      </c>
      <c r="B269" s="63" t="s">
        <v>66</v>
      </c>
      <c r="C269" s="8" t="s">
        <v>28</v>
      </c>
      <c r="D269" s="8">
        <v>2019</v>
      </c>
      <c r="F269" s="269"/>
      <c r="G269" s="55">
        <v>197</v>
      </c>
      <c r="H269" s="141"/>
      <c r="I269" s="267"/>
    </row>
    <row r="270" spans="1:10" s="140" customFormat="1" ht="46.5" customHeight="1">
      <c r="A270" s="7">
        <v>6</v>
      </c>
      <c r="B270" s="63" t="s">
        <v>67</v>
      </c>
      <c r="C270" s="8" t="s">
        <v>28</v>
      </c>
      <c r="D270" s="8">
        <v>2019</v>
      </c>
      <c r="F270" s="269"/>
      <c r="G270" s="55">
        <v>546</v>
      </c>
      <c r="H270" s="141"/>
      <c r="I270" s="267"/>
    </row>
    <row r="271" spans="1:10" s="140" customFormat="1" ht="46.5" customHeight="1">
      <c r="A271" s="7">
        <v>7</v>
      </c>
      <c r="B271" s="63" t="s">
        <v>68</v>
      </c>
      <c r="C271" s="8" t="s">
        <v>28</v>
      </c>
      <c r="D271" s="8">
        <v>2019</v>
      </c>
      <c r="F271" s="269"/>
      <c r="G271" s="55">
        <v>275</v>
      </c>
      <c r="H271" s="141"/>
      <c r="I271" s="267"/>
    </row>
    <row r="272" spans="1:10" s="140" customFormat="1" ht="46.5" customHeight="1">
      <c r="A272" s="7">
        <v>8</v>
      </c>
      <c r="B272" s="63" t="s">
        <v>69</v>
      </c>
      <c r="C272" s="8" t="s">
        <v>28</v>
      </c>
      <c r="D272" s="8">
        <v>2019</v>
      </c>
      <c r="F272" s="269"/>
      <c r="G272" s="55">
        <v>555</v>
      </c>
      <c r="H272" s="141"/>
      <c r="I272" s="267"/>
    </row>
    <row r="273" spans="1:9" s="140" customFormat="1" ht="46.5" customHeight="1" thickBot="1">
      <c r="A273" s="9">
        <v>9</v>
      </c>
      <c r="B273" s="64" t="s">
        <v>70</v>
      </c>
      <c r="C273" s="10" t="s">
        <v>28</v>
      </c>
      <c r="D273" s="10">
        <v>2019</v>
      </c>
      <c r="F273" s="270"/>
      <c r="G273" s="56">
        <v>354</v>
      </c>
      <c r="H273" s="141"/>
      <c r="I273" s="265"/>
    </row>
    <row r="274" spans="1:9" s="140" customFormat="1" ht="50.25" customHeight="1">
      <c r="A274" s="5">
        <v>10</v>
      </c>
      <c r="B274" s="62" t="s">
        <v>71</v>
      </c>
      <c r="C274" s="6" t="s">
        <v>28</v>
      </c>
      <c r="D274" s="6">
        <v>2019</v>
      </c>
      <c r="F274" s="271" t="s">
        <v>72</v>
      </c>
      <c r="G274" s="54">
        <v>1754</v>
      </c>
      <c r="H274" s="141"/>
      <c r="I274" s="264">
        <v>21642.17</v>
      </c>
    </row>
    <row r="275" spans="1:9" s="140" customFormat="1" ht="50.25" customHeight="1">
      <c r="A275" s="7">
        <v>11</v>
      </c>
      <c r="B275" s="63" t="s">
        <v>73</v>
      </c>
      <c r="C275" s="8" t="s">
        <v>28</v>
      </c>
      <c r="D275" s="8">
        <v>2019</v>
      </c>
      <c r="F275" s="272"/>
      <c r="G275" s="55">
        <v>1835</v>
      </c>
      <c r="H275" s="141"/>
      <c r="I275" s="267"/>
    </row>
    <row r="276" spans="1:9" s="140" customFormat="1" ht="50.25" customHeight="1">
      <c r="A276" s="7">
        <v>12</v>
      </c>
      <c r="B276" s="63" t="s">
        <v>74</v>
      </c>
      <c r="C276" s="8" t="s">
        <v>28</v>
      </c>
      <c r="D276" s="8">
        <v>2019</v>
      </c>
      <c r="F276" s="272"/>
      <c r="G276" s="55">
        <v>1650</v>
      </c>
      <c r="H276" s="141"/>
      <c r="I276" s="267"/>
    </row>
    <row r="277" spans="1:9" s="140" customFormat="1" ht="50.25" customHeight="1" thickBot="1">
      <c r="A277" s="9">
        <v>13</v>
      </c>
      <c r="B277" s="64" t="s">
        <v>75</v>
      </c>
      <c r="C277" s="10" t="s">
        <v>28</v>
      </c>
      <c r="D277" s="10">
        <v>2019</v>
      </c>
      <c r="F277" s="273"/>
      <c r="G277" s="56">
        <v>1554</v>
      </c>
      <c r="H277" s="141"/>
      <c r="I277" s="265"/>
    </row>
    <row r="278" spans="1:9" s="140" customFormat="1" ht="79.5" thickBot="1">
      <c r="A278" s="11">
        <v>14</v>
      </c>
      <c r="B278" s="142" t="s">
        <v>76</v>
      </c>
      <c r="C278" s="12" t="s">
        <v>28</v>
      </c>
      <c r="D278" s="12">
        <v>2019</v>
      </c>
      <c r="F278" s="13" t="s">
        <v>77</v>
      </c>
      <c r="G278" s="85">
        <v>2508</v>
      </c>
      <c r="H278" s="141"/>
      <c r="I278" s="14">
        <v>5687.51</v>
      </c>
    </row>
    <row r="279" spans="1:9" s="140" customFormat="1" ht="120.75" customHeight="1" thickBot="1">
      <c r="A279" s="11">
        <v>15</v>
      </c>
      <c r="B279" s="142" t="s">
        <v>78</v>
      </c>
      <c r="C279" s="12" t="s">
        <v>28</v>
      </c>
      <c r="D279" s="12">
        <v>2019</v>
      </c>
      <c r="F279" s="13" t="s">
        <v>79</v>
      </c>
      <c r="G279" s="14">
        <v>1265</v>
      </c>
      <c r="H279" s="141"/>
      <c r="I279" s="14">
        <v>1743.12</v>
      </c>
    </row>
    <row r="280" spans="1:9" s="140" customFormat="1" ht="49.5" customHeight="1">
      <c r="A280" s="5">
        <v>16</v>
      </c>
      <c r="B280" s="62" t="s">
        <v>80</v>
      </c>
      <c r="C280" s="6" t="s">
        <v>28</v>
      </c>
      <c r="D280" s="6">
        <v>2019</v>
      </c>
      <c r="F280" s="271" t="s">
        <v>81</v>
      </c>
      <c r="G280" s="57">
        <v>1064</v>
      </c>
      <c r="H280" s="141"/>
      <c r="I280" s="274">
        <v>4254.0600000000004</v>
      </c>
    </row>
    <row r="281" spans="1:9" s="140" customFormat="1" ht="55.5" customHeight="1" thickBot="1">
      <c r="A281" s="9">
        <v>17</v>
      </c>
      <c r="B281" s="64" t="s">
        <v>82</v>
      </c>
      <c r="C281" s="10" t="s">
        <v>28</v>
      </c>
      <c r="D281" s="10">
        <v>2019</v>
      </c>
      <c r="F281" s="273"/>
      <c r="G281" s="58">
        <v>364</v>
      </c>
      <c r="H281" s="141"/>
      <c r="I281" s="276"/>
    </row>
    <row r="282" spans="1:9" s="140" customFormat="1" ht="47.25" customHeight="1">
      <c r="A282" s="5">
        <v>18</v>
      </c>
      <c r="B282" s="62" t="s">
        <v>83</v>
      </c>
      <c r="C282" s="6" t="s">
        <v>28</v>
      </c>
      <c r="D282" s="6">
        <v>2019</v>
      </c>
      <c r="F282" s="271" t="s">
        <v>84</v>
      </c>
      <c r="G282" s="57">
        <v>643</v>
      </c>
      <c r="H282" s="141"/>
      <c r="I282" s="274">
        <v>15152.69</v>
      </c>
    </row>
    <row r="283" spans="1:9" s="140" customFormat="1" ht="47.25" customHeight="1">
      <c r="A283" s="7">
        <v>19</v>
      </c>
      <c r="B283" s="63" t="s">
        <v>85</v>
      </c>
      <c r="C283" s="8" t="s">
        <v>28</v>
      </c>
      <c r="D283" s="8">
        <v>2019</v>
      </c>
      <c r="F283" s="272"/>
      <c r="G283" s="59">
        <v>588</v>
      </c>
      <c r="H283" s="141"/>
      <c r="I283" s="275"/>
    </row>
    <row r="284" spans="1:9" s="140" customFormat="1" ht="47.25" customHeight="1">
      <c r="A284" s="7">
        <v>20</v>
      </c>
      <c r="B284" s="63" t="s">
        <v>86</v>
      </c>
      <c r="C284" s="8" t="s">
        <v>28</v>
      </c>
      <c r="D284" s="8">
        <v>2019</v>
      </c>
      <c r="F284" s="272"/>
      <c r="G284" s="59">
        <v>88</v>
      </c>
      <c r="H284" s="141"/>
      <c r="I284" s="275"/>
    </row>
    <row r="285" spans="1:9" s="140" customFormat="1" ht="47.25" customHeight="1">
      <c r="A285" s="7">
        <v>21</v>
      </c>
      <c r="B285" s="63" t="s">
        <v>87</v>
      </c>
      <c r="C285" s="8" t="s">
        <v>28</v>
      </c>
      <c r="D285" s="8">
        <v>2019</v>
      </c>
      <c r="F285" s="272"/>
      <c r="G285" s="59">
        <v>244</v>
      </c>
      <c r="H285" s="141"/>
      <c r="I285" s="275"/>
    </row>
    <row r="286" spans="1:9" s="140" customFormat="1" ht="47.25" customHeight="1">
      <c r="A286" s="7">
        <v>22</v>
      </c>
      <c r="B286" s="63" t="s">
        <v>88</v>
      </c>
      <c r="C286" s="8" t="s">
        <v>28</v>
      </c>
      <c r="D286" s="8">
        <v>2019</v>
      </c>
      <c r="F286" s="272"/>
      <c r="G286" s="59">
        <v>606</v>
      </c>
      <c r="H286" s="141"/>
      <c r="I286" s="275"/>
    </row>
    <row r="287" spans="1:9" s="140" customFormat="1" ht="47.25" customHeight="1">
      <c r="A287" s="7">
        <v>23</v>
      </c>
      <c r="B287" s="63" t="s">
        <v>89</v>
      </c>
      <c r="C287" s="8" t="s">
        <v>28</v>
      </c>
      <c r="D287" s="8">
        <v>2019</v>
      </c>
      <c r="F287" s="272"/>
      <c r="G287" s="59">
        <v>97</v>
      </c>
      <c r="H287" s="141"/>
      <c r="I287" s="275"/>
    </row>
    <row r="288" spans="1:9" s="140" customFormat="1" ht="47.25" customHeight="1" thickBot="1">
      <c r="A288" s="9">
        <v>24</v>
      </c>
      <c r="B288" s="64" t="s">
        <v>90</v>
      </c>
      <c r="C288" s="10" t="s">
        <v>28</v>
      </c>
      <c r="D288" s="10">
        <v>2019</v>
      </c>
      <c r="F288" s="273"/>
      <c r="G288" s="58">
        <v>608</v>
      </c>
      <c r="H288" s="141"/>
      <c r="I288" s="276"/>
    </row>
    <row r="289" spans="1:9" s="140" customFormat="1" ht="48.75" customHeight="1">
      <c r="A289" s="5">
        <v>25</v>
      </c>
      <c r="B289" s="62" t="s">
        <v>91</v>
      </c>
      <c r="C289" s="6" t="s">
        <v>28</v>
      </c>
      <c r="D289" s="6">
        <v>2019</v>
      </c>
      <c r="F289" s="271" t="s">
        <v>92</v>
      </c>
      <c r="G289" s="57">
        <v>344</v>
      </c>
      <c r="H289" s="141"/>
      <c r="I289" s="274">
        <v>13928.91</v>
      </c>
    </row>
    <row r="290" spans="1:9" s="140" customFormat="1" ht="48.75" customHeight="1">
      <c r="A290" s="7">
        <v>26</v>
      </c>
      <c r="B290" s="63" t="s">
        <v>93</v>
      </c>
      <c r="C290" s="8" t="s">
        <v>28</v>
      </c>
      <c r="D290" s="8">
        <v>2019</v>
      </c>
      <c r="F290" s="272"/>
      <c r="G290" s="59">
        <v>413</v>
      </c>
      <c r="H290" s="141"/>
      <c r="I290" s="275"/>
    </row>
    <row r="291" spans="1:9" s="140" customFormat="1" ht="48.75" customHeight="1">
      <c r="A291" s="7">
        <v>27</v>
      </c>
      <c r="B291" s="63" t="s">
        <v>94</v>
      </c>
      <c r="C291" s="8" t="s">
        <v>28</v>
      </c>
      <c r="D291" s="8">
        <v>2019</v>
      </c>
      <c r="F291" s="272"/>
      <c r="G291" s="59">
        <v>281</v>
      </c>
      <c r="H291" s="141"/>
      <c r="I291" s="275"/>
    </row>
    <row r="292" spans="1:9" s="140" customFormat="1" ht="48.75" customHeight="1">
      <c r="A292" s="7">
        <v>28</v>
      </c>
      <c r="B292" s="63" t="s">
        <v>95</v>
      </c>
      <c r="C292" s="8" t="s">
        <v>28</v>
      </c>
      <c r="D292" s="8">
        <v>2019</v>
      </c>
      <c r="F292" s="272"/>
      <c r="G292" s="59">
        <v>487</v>
      </c>
      <c r="H292" s="141"/>
      <c r="I292" s="275"/>
    </row>
    <row r="293" spans="1:9" s="140" customFormat="1" ht="48.75" customHeight="1" thickBot="1">
      <c r="A293" s="9">
        <v>29</v>
      </c>
      <c r="B293" s="64" t="s">
        <v>96</v>
      </c>
      <c r="C293" s="10" t="s">
        <v>28</v>
      </c>
      <c r="D293" s="10">
        <v>2019</v>
      </c>
      <c r="F293" s="273"/>
      <c r="G293" s="58">
        <v>652</v>
      </c>
      <c r="H293" s="141"/>
      <c r="I293" s="276"/>
    </row>
    <row r="294" spans="1:9" s="140" customFormat="1" ht="79.5" thickBot="1">
      <c r="A294" s="11">
        <v>30</v>
      </c>
      <c r="B294" s="142" t="s">
        <v>97</v>
      </c>
      <c r="C294" s="12" t="s">
        <v>28</v>
      </c>
      <c r="D294" s="12">
        <v>2019</v>
      </c>
      <c r="F294" s="13" t="s">
        <v>98</v>
      </c>
      <c r="G294" s="14">
        <v>1075</v>
      </c>
      <c r="H294" s="141"/>
      <c r="I294" s="14">
        <v>4594.75</v>
      </c>
    </row>
    <row r="295" spans="1:9" s="140" customFormat="1" ht="46.5" customHeight="1">
      <c r="A295" s="5">
        <v>31</v>
      </c>
      <c r="B295" s="62" t="s">
        <v>99</v>
      </c>
      <c r="C295" s="6" t="s">
        <v>28</v>
      </c>
      <c r="D295" s="6">
        <v>2019</v>
      </c>
      <c r="F295" s="271" t="s">
        <v>100</v>
      </c>
      <c r="G295" s="57">
        <v>557</v>
      </c>
      <c r="H295" s="141"/>
      <c r="I295" s="274">
        <v>21670.05</v>
      </c>
    </row>
    <row r="296" spans="1:9" s="140" customFormat="1" ht="46.5" customHeight="1">
      <c r="A296" s="7">
        <v>32</v>
      </c>
      <c r="B296" s="63" t="s">
        <v>101</v>
      </c>
      <c r="C296" s="8" t="s">
        <v>28</v>
      </c>
      <c r="D296" s="8">
        <v>2019</v>
      </c>
      <c r="F296" s="272"/>
      <c r="G296" s="59">
        <v>1163</v>
      </c>
      <c r="H296" s="141"/>
      <c r="I296" s="275"/>
    </row>
    <row r="297" spans="1:9" s="140" customFormat="1" ht="46.5" customHeight="1">
      <c r="A297" s="7">
        <v>33</v>
      </c>
      <c r="B297" s="63" t="s">
        <v>102</v>
      </c>
      <c r="C297" s="8" t="s">
        <v>28</v>
      </c>
      <c r="D297" s="8">
        <v>2019</v>
      </c>
      <c r="F297" s="272"/>
      <c r="G297" s="59">
        <v>634</v>
      </c>
      <c r="H297" s="141"/>
      <c r="I297" s="275"/>
    </row>
    <row r="298" spans="1:9" s="140" customFormat="1" ht="46.5" customHeight="1">
      <c r="A298" s="7">
        <v>34</v>
      </c>
      <c r="B298" s="63" t="s">
        <v>103</v>
      </c>
      <c r="C298" s="8" t="s">
        <v>28</v>
      </c>
      <c r="D298" s="8">
        <v>2019</v>
      </c>
      <c r="F298" s="272"/>
      <c r="G298" s="59">
        <v>275</v>
      </c>
      <c r="H298" s="141"/>
      <c r="I298" s="275"/>
    </row>
    <row r="299" spans="1:9" s="140" customFormat="1" ht="46.5" customHeight="1">
      <c r="A299" s="7">
        <v>35</v>
      </c>
      <c r="B299" s="63" t="s">
        <v>104</v>
      </c>
      <c r="C299" s="8" t="s">
        <v>28</v>
      </c>
      <c r="D299" s="8">
        <v>2019</v>
      </c>
      <c r="F299" s="272"/>
      <c r="G299" s="59">
        <v>483</v>
      </c>
      <c r="H299" s="141"/>
      <c r="I299" s="275"/>
    </row>
    <row r="300" spans="1:9" s="140" customFormat="1" ht="46.5" customHeight="1">
      <c r="A300" s="7">
        <v>36</v>
      </c>
      <c r="B300" s="63" t="s">
        <v>105</v>
      </c>
      <c r="C300" s="8" t="s">
        <v>28</v>
      </c>
      <c r="D300" s="8">
        <v>2019</v>
      </c>
      <c r="F300" s="272"/>
      <c r="G300" s="59">
        <v>416</v>
      </c>
      <c r="H300" s="141"/>
      <c r="I300" s="275"/>
    </row>
    <row r="301" spans="1:9" s="140" customFormat="1" ht="46.5" customHeight="1">
      <c r="A301" s="7">
        <v>37</v>
      </c>
      <c r="B301" s="63" t="s">
        <v>106</v>
      </c>
      <c r="C301" s="8" t="s">
        <v>28</v>
      </c>
      <c r="D301" s="8">
        <v>2019</v>
      </c>
      <c r="F301" s="272"/>
      <c r="G301" s="59">
        <v>300</v>
      </c>
      <c r="H301" s="141"/>
      <c r="I301" s="275"/>
    </row>
    <row r="302" spans="1:9" s="140" customFormat="1" ht="46.5" customHeight="1" thickBot="1">
      <c r="A302" s="9">
        <v>38</v>
      </c>
      <c r="B302" s="64" t="s">
        <v>107</v>
      </c>
      <c r="C302" s="10" t="s">
        <v>28</v>
      </c>
      <c r="D302" s="10">
        <v>2019</v>
      </c>
      <c r="F302" s="273"/>
      <c r="G302" s="58">
        <v>543</v>
      </c>
      <c r="H302" s="141"/>
      <c r="I302" s="276"/>
    </row>
    <row r="303" spans="1:9" s="140" customFormat="1" ht="46.5" customHeight="1">
      <c r="A303" s="5">
        <v>39</v>
      </c>
      <c r="B303" s="62" t="s">
        <v>108</v>
      </c>
      <c r="C303" s="6" t="s">
        <v>28</v>
      </c>
      <c r="D303" s="6">
        <v>2019</v>
      </c>
      <c r="F303" s="271" t="s">
        <v>109</v>
      </c>
      <c r="G303" s="57">
        <v>378</v>
      </c>
      <c r="H303" s="141"/>
      <c r="I303" s="274">
        <v>10474.870000000001</v>
      </c>
    </row>
    <row r="304" spans="1:9" s="140" customFormat="1" ht="46.5" customHeight="1">
      <c r="A304" s="7">
        <v>40</v>
      </c>
      <c r="B304" s="63" t="s">
        <v>110</v>
      </c>
      <c r="C304" s="8" t="s">
        <v>28</v>
      </c>
      <c r="D304" s="8">
        <v>2019</v>
      </c>
      <c r="F304" s="272"/>
      <c r="G304" s="59">
        <v>303</v>
      </c>
      <c r="H304" s="141"/>
      <c r="I304" s="275"/>
    </row>
    <row r="305" spans="1:9" s="140" customFormat="1" ht="46.5" customHeight="1">
      <c r="A305" s="7">
        <v>41</v>
      </c>
      <c r="B305" s="63" t="s">
        <v>111</v>
      </c>
      <c r="C305" s="8" t="s">
        <v>28</v>
      </c>
      <c r="D305" s="8">
        <v>2019</v>
      </c>
      <c r="F305" s="272"/>
      <c r="G305" s="59">
        <v>274</v>
      </c>
      <c r="H305" s="141"/>
      <c r="I305" s="275"/>
    </row>
    <row r="306" spans="1:9" s="140" customFormat="1" ht="46.5" customHeight="1" thickBot="1">
      <c r="A306" s="9">
        <v>42</v>
      </c>
      <c r="B306" s="64" t="s">
        <v>112</v>
      </c>
      <c r="C306" s="10" t="s">
        <v>28</v>
      </c>
      <c r="D306" s="10">
        <v>2019</v>
      </c>
      <c r="F306" s="273"/>
      <c r="G306" s="58">
        <v>1542</v>
      </c>
      <c r="H306" s="141"/>
      <c r="I306" s="276"/>
    </row>
    <row r="307" spans="1:9" s="140" customFormat="1" ht="46.5" customHeight="1">
      <c r="A307" s="5">
        <v>43</v>
      </c>
      <c r="B307" s="62" t="s">
        <v>113</v>
      </c>
      <c r="C307" s="6" t="s">
        <v>28</v>
      </c>
      <c r="D307" s="6">
        <v>2019</v>
      </c>
      <c r="F307" s="268" t="s">
        <v>114</v>
      </c>
      <c r="G307" s="54">
        <v>536</v>
      </c>
      <c r="H307" s="141"/>
      <c r="I307" s="264">
        <v>18781.77</v>
      </c>
    </row>
    <row r="308" spans="1:9" s="140" customFormat="1" ht="46.5" customHeight="1">
      <c r="A308" s="7">
        <v>44</v>
      </c>
      <c r="B308" s="63" t="s">
        <v>115</v>
      </c>
      <c r="C308" s="8" t="s">
        <v>28</v>
      </c>
      <c r="D308" s="8">
        <v>2019</v>
      </c>
      <c r="F308" s="269"/>
      <c r="G308" s="55">
        <v>1833</v>
      </c>
      <c r="H308" s="141"/>
      <c r="I308" s="267"/>
    </row>
    <row r="309" spans="1:9" s="140" customFormat="1" ht="46.5" customHeight="1">
      <c r="A309" s="7">
        <v>45</v>
      </c>
      <c r="B309" s="63" t="s">
        <v>116</v>
      </c>
      <c r="C309" s="8" t="s">
        <v>28</v>
      </c>
      <c r="D309" s="8">
        <v>2019</v>
      </c>
      <c r="F309" s="269"/>
      <c r="G309" s="55">
        <v>146</v>
      </c>
      <c r="H309" s="141"/>
      <c r="I309" s="267"/>
    </row>
    <row r="310" spans="1:9" s="140" customFormat="1" ht="46.5" customHeight="1">
      <c r="A310" s="7">
        <v>46</v>
      </c>
      <c r="B310" s="63" t="s">
        <v>117</v>
      </c>
      <c r="C310" s="8" t="s">
        <v>28</v>
      </c>
      <c r="D310" s="8">
        <v>2019</v>
      </c>
      <c r="F310" s="269"/>
      <c r="G310" s="55">
        <v>947</v>
      </c>
      <c r="H310" s="141"/>
      <c r="I310" s="267"/>
    </row>
    <row r="311" spans="1:9" s="140" customFormat="1" ht="46.5" customHeight="1" thickBot="1">
      <c r="A311" s="9">
        <v>47</v>
      </c>
      <c r="B311" s="64" t="s">
        <v>118</v>
      </c>
      <c r="C311" s="10" t="s">
        <v>28</v>
      </c>
      <c r="D311" s="10">
        <v>2019</v>
      </c>
      <c r="F311" s="270"/>
      <c r="G311" s="56">
        <v>571</v>
      </c>
      <c r="H311" s="141"/>
      <c r="I311" s="265"/>
    </row>
    <row r="312" spans="1:9" s="140" customFormat="1" ht="48.75" customHeight="1">
      <c r="A312" s="5">
        <v>48</v>
      </c>
      <c r="B312" s="62" t="s">
        <v>119</v>
      </c>
      <c r="C312" s="6" t="s">
        <v>28</v>
      </c>
      <c r="D312" s="6">
        <v>2019</v>
      </c>
      <c r="F312" s="268" t="s">
        <v>120</v>
      </c>
      <c r="G312" s="54">
        <v>584</v>
      </c>
      <c r="H312" s="141"/>
      <c r="I312" s="264">
        <v>19761.8</v>
      </c>
    </row>
    <row r="313" spans="1:9" s="140" customFormat="1" ht="48.75" customHeight="1">
      <c r="A313" s="7">
        <v>49</v>
      </c>
      <c r="B313" s="63" t="s">
        <v>121</v>
      </c>
      <c r="C313" s="8" t="s">
        <v>28</v>
      </c>
      <c r="D313" s="8">
        <v>2019</v>
      </c>
      <c r="F313" s="269"/>
      <c r="G313" s="55">
        <v>680</v>
      </c>
      <c r="H313" s="141"/>
      <c r="I313" s="267"/>
    </row>
    <row r="314" spans="1:9" s="140" customFormat="1" ht="48.75" customHeight="1">
      <c r="A314" s="7">
        <v>50</v>
      </c>
      <c r="B314" s="63" t="s">
        <v>122</v>
      </c>
      <c r="C314" s="8" t="s">
        <v>28</v>
      </c>
      <c r="D314" s="8">
        <v>2019</v>
      </c>
      <c r="F314" s="269"/>
      <c r="G314" s="55">
        <v>956</v>
      </c>
      <c r="H314" s="141"/>
      <c r="I314" s="267"/>
    </row>
    <row r="315" spans="1:9" s="140" customFormat="1" ht="48.75" customHeight="1" thickBot="1">
      <c r="A315" s="9">
        <v>51</v>
      </c>
      <c r="B315" s="64" t="s">
        <v>123</v>
      </c>
      <c r="C315" s="10" t="s">
        <v>28</v>
      </c>
      <c r="D315" s="10">
        <v>2019</v>
      </c>
      <c r="F315" s="270"/>
      <c r="G315" s="56">
        <v>1040</v>
      </c>
      <c r="H315" s="141"/>
      <c r="I315" s="265"/>
    </row>
    <row r="316" spans="1:9" s="140" customFormat="1" ht="126.75" thickBot="1">
      <c r="A316" s="11">
        <v>52</v>
      </c>
      <c r="B316" s="65" t="s">
        <v>124</v>
      </c>
      <c r="C316" s="12" t="s">
        <v>28</v>
      </c>
      <c r="D316" s="12">
        <v>2019</v>
      </c>
      <c r="F316" s="15" t="s">
        <v>125</v>
      </c>
      <c r="G316" s="85">
        <v>852</v>
      </c>
      <c r="H316" s="141"/>
      <c r="I316" s="16">
        <v>3006.69</v>
      </c>
    </row>
    <row r="317" spans="1:9" s="140" customFormat="1" ht="126.75" thickBot="1">
      <c r="A317" s="11">
        <v>53</v>
      </c>
      <c r="B317" s="65" t="s">
        <v>126</v>
      </c>
      <c r="C317" s="12" t="s">
        <v>28</v>
      </c>
      <c r="D317" s="12">
        <v>2019</v>
      </c>
      <c r="F317" s="15" t="s">
        <v>127</v>
      </c>
      <c r="G317" s="85">
        <v>1197</v>
      </c>
      <c r="H317" s="141"/>
      <c r="I317" s="16">
        <v>7474.22</v>
      </c>
    </row>
    <row r="318" spans="1:9" s="140" customFormat="1" ht="126.75" thickBot="1">
      <c r="A318" s="11">
        <v>54</v>
      </c>
      <c r="B318" s="65" t="s">
        <v>128</v>
      </c>
      <c r="C318" s="12" t="s">
        <v>28</v>
      </c>
      <c r="D318" s="12">
        <v>2019</v>
      </c>
      <c r="F318" s="15" t="s">
        <v>129</v>
      </c>
      <c r="G318" s="16">
        <v>1603</v>
      </c>
      <c r="H318" s="141"/>
      <c r="I318" s="16">
        <v>9764.0400000000009</v>
      </c>
    </row>
    <row r="319" spans="1:9" s="140" customFormat="1" ht="126.75" thickBot="1">
      <c r="A319" s="11">
        <v>55</v>
      </c>
      <c r="B319" s="65" t="s">
        <v>130</v>
      </c>
      <c r="C319" s="12" t="s">
        <v>28</v>
      </c>
      <c r="D319" s="12">
        <v>2019</v>
      </c>
      <c r="F319" s="15" t="s">
        <v>131</v>
      </c>
      <c r="G319" s="16">
        <v>1786</v>
      </c>
      <c r="H319" s="141"/>
      <c r="I319" s="16">
        <v>2782.58</v>
      </c>
    </row>
    <row r="320" spans="1:9" s="140" customFormat="1" ht="126.75" thickBot="1">
      <c r="A320" s="11">
        <v>56</v>
      </c>
      <c r="B320" s="65" t="s">
        <v>132</v>
      </c>
      <c r="C320" s="12" t="s">
        <v>28</v>
      </c>
      <c r="D320" s="12">
        <v>2019</v>
      </c>
      <c r="F320" s="15" t="s">
        <v>133</v>
      </c>
      <c r="G320" s="16">
        <v>1028</v>
      </c>
      <c r="H320" s="141"/>
      <c r="I320" s="16">
        <v>4330.8500000000004</v>
      </c>
    </row>
    <row r="321" spans="1:9" s="140" customFormat="1" ht="126.75" thickBot="1">
      <c r="A321" s="11">
        <v>57</v>
      </c>
      <c r="B321" s="65" t="s">
        <v>134</v>
      </c>
      <c r="C321" s="12" t="s">
        <v>28</v>
      </c>
      <c r="D321" s="12">
        <v>2019</v>
      </c>
      <c r="F321" s="15" t="s">
        <v>135</v>
      </c>
      <c r="G321" s="16">
        <v>855.4</v>
      </c>
      <c r="H321" s="141"/>
      <c r="I321" s="16">
        <v>823.46</v>
      </c>
    </row>
    <row r="322" spans="1:9" s="140" customFormat="1" ht="63">
      <c r="A322" s="5">
        <v>58</v>
      </c>
      <c r="B322" s="66" t="s">
        <v>136</v>
      </c>
      <c r="C322" s="6" t="s">
        <v>28</v>
      </c>
      <c r="D322" s="6">
        <v>2019</v>
      </c>
      <c r="F322" s="262" t="s">
        <v>137</v>
      </c>
      <c r="G322" s="54">
        <v>934.1</v>
      </c>
      <c r="H322" s="141"/>
      <c r="I322" s="264">
        <v>7046.69</v>
      </c>
    </row>
    <row r="323" spans="1:9" s="140" customFormat="1" ht="50.25" customHeight="1">
      <c r="A323" s="7">
        <v>59</v>
      </c>
      <c r="B323" s="67"/>
      <c r="C323" s="8" t="s">
        <v>28</v>
      </c>
      <c r="D323" s="8">
        <v>2019</v>
      </c>
      <c r="F323" s="266"/>
      <c r="G323" s="55">
        <v>837.8</v>
      </c>
      <c r="H323" s="141"/>
      <c r="I323" s="267"/>
    </row>
    <row r="324" spans="1:9" s="140" customFormat="1" ht="51.75" customHeight="1" thickBot="1">
      <c r="A324" s="9">
        <v>60</v>
      </c>
      <c r="B324" s="68"/>
      <c r="C324" s="10" t="s">
        <v>28</v>
      </c>
      <c r="D324" s="10">
        <v>2019</v>
      </c>
      <c r="F324" s="263"/>
      <c r="G324" s="56">
        <v>817.09</v>
      </c>
      <c r="H324" s="141"/>
      <c r="I324" s="265"/>
    </row>
    <row r="325" spans="1:9" s="140" customFormat="1" ht="78.75" customHeight="1">
      <c r="A325" s="5">
        <v>61</v>
      </c>
      <c r="B325" s="66" t="s">
        <v>138</v>
      </c>
      <c r="C325" s="6" t="s">
        <v>28</v>
      </c>
      <c r="D325" s="6">
        <v>2019</v>
      </c>
      <c r="F325" s="262" t="s">
        <v>137</v>
      </c>
      <c r="G325" s="54">
        <v>890.5</v>
      </c>
      <c r="H325" s="141"/>
      <c r="I325" s="264">
        <v>6742.91</v>
      </c>
    </row>
    <row r="326" spans="1:9" s="140" customFormat="1" ht="101.25" customHeight="1" thickBot="1">
      <c r="A326" s="9">
        <v>62</v>
      </c>
      <c r="B326" s="68"/>
      <c r="C326" s="10" t="s">
        <v>28</v>
      </c>
      <c r="D326" s="10">
        <v>2019</v>
      </c>
      <c r="F326" s="263"/>
      <c r="G326" s="56">
        <v>291.14999999999998</v>
      </c>
      <c r="H326" s="141"/>
      <c r="I326" s="265"/>
    </row>
    <row r="327" spans="1:9" s="140" customFormat="1" ht="78.75" customHeight="1">
      <c r="A327" s="5">
        <v>63</v>
      </c>
      <c r="B327" s="66" t="s">
        <v>139</v>
      </c>
      <c r="C327" s="6" t="s">
        <v>28</v>
      </c>
      <c r="D327" s="6">
        <v>2019</v>
      </c>
      <c r="F327" s="262" t="s">
        <v>140</v>
      </c>
      <c r="G327" s="57">
        <v>763</v>
      </c>
      <c r="H327" s="141"/>
      <c r="I327" s="57">
        <v>4186.5879999999997</v>
      </c>
    </row>
    <row r="328" spans="1:9" s="140" customFormat="1" ht="37.5" customHeight="1">
      <c r="A328" s="7">
        <v>64</v>
      </c>
      <c r="B328" s="67"/>
      <c r="C328" s="8" t="s">
        <v>28</v>
      </c>
      <c r="D328" s="8">
        <v>2019</v>
      </c>
      <c r="F328" s="266"/>
      <c r="G328" s="59">
        <v>626</v>
      </c>
      <c r="H328" s="141"/>
      <c r="I328" s="59">
        <v>3360.26</v>
      </c>
    </row>
    <row r="329" spans="1:9" s="140" customFormat="1" ht="37.5" customHeight="1">
      <c r="A329" s="7">
        <v>65</v>
      </c>
      <c r="B329" s="67"/>
      <c r="C329" s="8" t="s">
        <v>28</v>
      </c>
      <c r="D329" s="8">
        <v>2019</v>
      </c>
      <c r="F329" s="266"/>
      <c r="G329" s="59">
        <v>1075</v>
      </c>
      <c r="H329" s="141"/>
      <c r="I329" s="59">
        <v>4822.9009999999998</v>
      </c>
    </row>
    <row r="330" spans="1:9" s="140" customFormat="1" ht="16.5" thickBot="1">
      <c r="A330" s="9">
        <v>66</v>
      </c>
      <c r="B330" s="68"/>
      <c r="C330" s="10" t="s">
        <v>28</v>
      </c>
      <c r="D330" s="10">
        <v>2019</v>
      </c>
      <c r="F330" s="263"/>
      <c r="G330" s="58">
        <v>625</v>
      </c>
      <c r="H330" s="141"/>
      <c r="I330" s="58">
        <v>3283.6619999999998</v>
      </c>
    </row>
    <row r="331" spans="1:9" s="140" customFormat="1" ht="126.75" thickBot="1">
      <c r="A331" s="11">
        <v>67</v>
      </c>
      <c r="B331" s="65" t="s">
        <v>141</v>
      </c>
      <c r="C331" s="12" t="s">
        <v>28</v>
      </c>
      <c r="D331" s="12">
        <v>2019</v>
      </c>
      <c r="F331" s="17" t="s">
        <v>142</v>
      </c>
      <c r="G331" s="16">
        <v>650</v>
      </c>
      <c r="H331" s="141"/>
      <c r="I331" s="14">
        <v>3269.85</v>
      </c>
    </row>
    <row r="332" spans="1:9" s="140" customFormat="1" ht="126.75" thickBot="1">
      <c r="A332" s="11">
        <v>68</v>
      </c>
      <c r="B332" s="65" t="s">
        <v>141</v>
      </c>
      <c r="C332" s="12" t="s">
        <v>28</v>
      </c>
      <c r="D332" s="12">
        <v>2019</v>
      </c>
      <c r="F332" s="17" t="s">
        <v>142</v>
      </c>
      <c r="G332" s="16">
        <v>1103</v>
      </c>
      <c r="H332" s="141"/>
      <c r="I332" s="14">
        <v>4625.82</v>
      </c>
    </row>
    <row r="333" spans="1:9" s="140" customFormat="1" ht="126.75" thickBot="1">
      <c r="A333" s="11">
        <v>69</v>
      </c>
      <c r="B333" s="65" t="s">
        <v>143</v>
      </c>
      <c r="C333" s="12" t="s">
        <v>28</v>
      </c>
      <c r="D333" s="12">
        <v>2019</v>
      </c>
      <c r="F333" s="18" t="s">
        <v>144</v>
      </c>
      <c r="G333" s="14">
        <v>1282</v>
      </c>
      <c r="H333" s="141"/>
      <c r="I333" s="14">
        <v>10904.92</v>
      </c>
    </row>
    <row r="334" spans="1:9" s="140" customFormat="1" ht="126.75" thickBot="1">
      <c r="A334" s="11">
        <v>70</v>
      </c>
      <c r="B334" s="65" t="s">
        <v>145</v>
      </c>
      <c r="C334" s="12" t="s">
        <v>28</v>
      </c>
      <c r="D334" s="12">
        <v>2019</v>
      </c>
      <c r="F334" s="18" t="s">
        <v>146</v>
      </c>
      <c r="G334" s="85">
        <v>321</v>
      </c>
      <c r="H334" s="141"/>
      <c r="I334" s="14">
        <v>2543.59</v>
      </c>
    </row>
    <row r="335" spans="1:9" s="140" customFormat="1" ht="126.75" thickBot="1">
      <c r="A335" s="11">
        <v>71</v>
      </c>
      <c r="B335" s="65" t="s">
        <v>147</v>
      </c>
      <c r="C335" s="12" t="s">
        <v>28</v>
      </c>
      <c r="D335" s="12">
        <v>2019</v>
      </c>
      <c r="F335" s="15" t="s">
        <v>148</v>
      </c>
      <c r="G335" s="16">
        <v>1259</v>
      </c>
      <c r="H335" s="141"/>
      <c r="I335" s="16">
        <v>5790.63</v>
      </c>
    </row>
    <row r="336" spans="1:9" s="140" customFormat="1" ht="126.75" thickBot="1">
      <c r="A336" s="11">
        <v>72</v>
      </c>
      <c r="B336" s="65" t="s">
        <v>149</v>
      </c>
      <c r="C336" s="12" t="s">
        <v>28</v>
      </c>
      <c r="D336" s="12">
        <v>2019</v>
      </c>
      <c r="F336" s="18" t="s">
        <v>150</v>
      </c>
      <c r="G336" s="85">
        <v>1293</v>
      </c>
      <c r="H336" s="141"/>
      <c r="I336" s="14">
        <v>9740.27</v>
      </c>
    </row>
    <row r="337" spans="1:43" s="140" customFormat="1" ht="126.75" thickBot="1">
      <c r="A337" s="11">
        <v>73</v>
      </c>
      <c r="B337" s="65" t="s">
        <v>151</v>
      </c>
      <c r="C337" s="12" t="s">
        <v>28</v>
      </c>
      <c r="D337" s="12">
        <v>2019</v>
      </c>
      <c r="F337" s="18" t="s">
        <v>152</v>
      </c>
      <c r="G337" s="14">
        <v>959</v>
      </c>
      <c r="H337" s="141"/>
      <c r="I337" s="14">
        <v>9744.7800000000007</v>
      </c>
    </row>
    <row r="338" spans="1:43" s="140" customFormat="1" ht="126.75" thickBot="1">
      <c r="A338" s="11">
        <v>74</v>
      </c>
      <c r="B338" s="65" t="s">
        <v>153</v>
      </c>
      <c r="C338" s="12" t="s">
        <v>28</v>
      </c>
      <c r="D338" s="12">
        <v>2019</v>
      </c>
      <c r="F338" s="11" t="s">
        <v>154</v>
      </c>
      <c r="G338" s="14">
        <v>2606</v>
      </c>
      <c r="H338" s="141"/>
      <c r="I338" s="14">
        <v>14176.45</v>
      </c>
    </row>
    <row r="339" spans="1:43" s="140" customFormat="1" ht="79.5" thickBot="1">
      <c r="A339" s="11">
        <v>75</v>
      </c>
      <c r="B339" s="65" t="s">
        <v>155</v>
      </c>
      <c r="C339" s="12" t="s">
        <v>28</v>
      </c>
      <c r="D339" s="12">
        <v>2019</v>
      </c>
      <c r="F339" s="19" t="s">
        <v>156</v>
      </c>
      <c r="G339" s="14">
        <v>193</v>
      </c>
      <c r="H339" s="141"/>
      <c r="I339" s="14">
        <v>790.9</v>
      </c>
    </row>
    <row r="340" spans="1:43" s="140" customFormat="1" ht="79.5" thickBot="1">
      <c r="A340" s="11">
        <v>76</v>
      </c>
      <c r="B340" s="65" t="s">
        <v>157</v>
      </c>
      <c r="C340" s="12" t="s">
        <v>28</v>
      </c>
      <c r="D340" s="12">
        <v>2019</v>
      </c>
      <c r="F340" s="19" t="s">
        <v>158</v>
      </c>
      <c r="G340" s="14">
        <v>959</v>
      </c>
      <c r="H340" s="141"/>
      <c r="I340" s="14">
        <v>1041.6400000000001</v>
      </c>
    </row>
    <row r="341" spans="1:43" s="140" customFormat="1" ht="79.5" thickBot="1">
      <c r="A341" s="11">
        <v>77</v>
      </c>
      <c r="B341" s="65" t="s">
        <v>159</v>
      </c>
      <c r="C341" s="12" t="s">
        <v>28</v>
      </c>
      <c r="D341" s="12">
        <v>2019</v>
      </c>
      <c r="F341" s="19" t="s">
        <v>160</v>
      </c>
      <c r="G341" s="14">
        <v>6285</v>
      </c>
      <c r="H341" s="141"/>
      <c r="I341" s="14">
        <v>6794.98</v>
      </c>
    </row>
    <row r="342" spans="1:43" s="140" customFormat="1" ht="79.5" thickBot="1">
      <c r="A342" s="11">
        <v>78</v>
      </c>
      <c r="B342" s="65" t="s">
        <v>161</v>
      </c>
      <c r="C342" s="12" t="s">
        <v>28</v>
      </c>
      <c r="D342" s="12">
        <v>2019</v>
      </c>
      <c r="F342" s="19" t="s">
        <v>162</v>
      </c>
      <c r="G342" s="14">
        <v>2100</v>
      </c>
      <c r="H342" s="141"/>
      <c r="I342" s="14">
        <v>2274.1999999999998</v>
      </c>
    </row>
    <row r="343" spans="1:43" s="140" customFormat="1" ht="79.5" thickBot="1">
      <c r="A343" s="11">
        <v>79</v>
      </c>
      <c r="B343" s="65" t="s">
        <v>163</v>
      </c>
      <c r="C343" s="12" t="s">
        <v>28</v>
      </c>
      <c r="D343" s="12">
        <v>2019</v>
      </c>
      <c r="F343" s="19" t="s">
        <v>164</v>
      </c>
      <c r="G343" s="14">
        <v>2765</v>
      </c>
      <c r="H343" s="141"/>
      <c r="I343" s="14">
        <v>2992.12</v>
      </c>
    </row>
    <row r="344" spans="1:43" s="140" customFormat="1" ht="126.75" thickBot="1">
      <c r="A344" s="11">
        <v>80</v>
      </c>
      <c r="B344" s="65" t="s">
        <v>165</v>
      </c>
      <c r="C344" s="12" t="s">
        <v>28</v>
      </c>
      <c r="D344" s="12">
        <v>2019</v>
      </c>
      <c r="F344" s="18" t="s">
        <v>166</v>
      </c>
      <c r="G344" s="14">
        <v>1399</v>
      </c>
      <c r="H344" s="141"/>
      <c r="I344" s="14">
        <v>7309.25</v>
      </c>
    </row>
    <row r="345" spans="1:43" s="143" customFormat="1" ht="126.75" thickBot="1">
      <c r="A345" s="11">
        <v>81</v>
      </c>
      <c r="B345" s="69" t="s">
        <v>167</v>
      </c>
      <c r="C345" s="12" t="s">
        <v>28</v>
      </c>
      <c r="D345" s="12">
        <v>2019</v>
      </c>
      <c r="F345" s="20" t="s">
        <v>133</v>
      </c>
      <c r="G345" s="14">
        <v>810</v>
      </c>
      <c r="H345" s="144"/>
      <c r="I345" s="14">
        <v>4249.97</v>
      </c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  <c r="Y345" s="145"/>
      <c r="Z345" s="145"/>
      <c r="AA345" s="145"/>
      <c r="AB345" s="145"/>
      <c r="AC345" s="145"/>
      <c r="AD345" s="145"/>
      <c r="AE345" s="145"/>
      <c r="AF345" s="145"/>
      <c r="AG345" s="145"/>
      <c r="AH345" s="145"/>
      <c r="AI345" s="145"/>
      <c r="AJ345" s="145"/>
      <c r="AK345" s="145"/>
      <c r="AL345" s="145"/>
      <c r="AM345" s="145"/>
      <c r="AN345" s="145"/>
      <c r="AO345" s="145"/>
      <c r="AP345" s="145"/>
      <c r="AQ345" s="145"/>
    </row>
    <row r="346" spans="1:43" s="143" customFormat="1" ht="126.75" thickBot="1">
      <c r="A346" s="11">
        <v>82</v>
      </c>
      <c r="B346" s="65" t="s">
        <v>168</v>
      </c>
      <c r="C346" s="12" t="s">
        <v>28</v>
      </c>
      <c r="D346" s="12">
        <v>2019</v>
      </c>
      <c r="F346" s="18" t="s">
        <v>169</v>
      </c>
      <c r="G346" s="14">
        <v>371</v>
      </c>
      <c r="H346" s="144"/>
      <c r="I346" s="14">
        <v>2996.28</v>
      </c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  <c r="Y346" s="145"/>
      <c r="Z346" s="145"/>
      <c r="AA346" s="145"/>
      <c r="AB346" s="145"/>
      <c r="AC346" s="145"/>
      <c r="AD346" s="145"/>
      <c r="AE346" s="145"/>
      <c r="AF346" s="145"/>
      <c r="AG346" s="145"/>
      <c r="AH346" s="145"/>
      <c r="AI346" s="145"/>
      <c r="AJ346" s="145"/>
      <c r="AK346" s="145"/>
      <c r="AL346" s="145"/>
      <c r="AM346" s="145"/>
      <c r="AN346" s="145"/>
      <c r="AO346" s="145"/>
      <c r="AP346" s="145"/>
      <c r="AQ346" s="145"/>
    </row>
    <row r="347" spans="1:43" s="196" customFormat="1" ht="15.75">
      <c r="B347" s="196" t="s">
        <v>1128</v>
      </c>
      <c r="G347" s="198"/>
      <c r="H347" s="198"/>
      <c r="I347" s="221"/>
    </row>
    <row r="348" spans="1:43" s="89" customFormat="1" ht="61.5" customHeight="1">
      <c r="A348" s="26">
        <v>1</v>
      </c>
      <c r="B348" s="35" t="s">
        <v>43</v>
      </c>
      <c r="C348" s="26" t="s">
        <v>28</v>
      </c>
      <c r="D348" s="26" t="s">
        <v>13</v>
      </c>
      <c r="E348" s="36" t="s">
        <v>13</v>
      </c>
      <c r="F348" s="36" t="s">
        <v>13</v>
      </c>
      <c r="G348" s="78">
        <v>0.58299999999999996</v>
      </c>
      <c r="H348" s="78">
        <v>583</v>
      </c>
      <c r="I348" s="78">
        <v>4339.4669999999996</v>
      </c>
    </row>
    <row r="349" spans="1:43" s="89" customFormat="1" ht="65.25" customHeight="1">
      <c r="A349" s="26">
        <v>2</v>
      </c>
      <c r="B349" s="35" t="s">
        <v>44</v>
      </c>
      <c r="C349" s="26" t="s">
        <v>28</v>
      </c>
      <c r="D349" s="26" t="s">
        <v>13</v>
      </c>
      <c r="E349" s="36" t="s">
        <v>13</v>
      </c>
      <c r="F349" s="36" t="s">
        <v>13</v>
      </c>
      <c r="G349" s="78">
        <v>1.0489999999999999</v>
      </c>
      <c r="H349" s="78">
        <v>1049</v>
      </c>
      <c r="I349" s="78">
        <v>6975.3140000000003</v>
      </c>
    </row>
    <row r="350" spans="1:43" s="89" customFormat="1" ht="47.25">
      <c r="A350" s="26">
        <v>3</v>
      </c>
      <c r="B350" s="35" t="s">
        <v>45</v>
      </c>
      <c r="C350" s="26" t="s">
        <v>28</v>
      </c>
      <c r="D350" s="26" t="s">
        <v>13</v>
      </c>
      <c r="E350" s="36" t="s">
        <v>13</v>
      </c>
      <c r="F350" s="36" t="s">
        <v>13</v>
      </c>
      <c r="G350" s="78">
        <v>0.71499999999999997</v>
      </c>
      <c r="H350" s="78">
        <v>715</v>
      </c>
      <c r="I350" s="78">
        <v>3229.2750000000001</v>
      </c>
    </row>
    <row r="351" spans="1:43" s="89" customFormat="1" ht="47.25">
      <c r="A351" s="26">
        <v>4</v>
      </c>
      <c r="B351" s="35" t="s">
        <v>46</v>
      </c>
      <c r="C351" s="26" t="s">
        <v>28</v>
      </c>
      <c r="D351" s="26" t="s">
        <v>13</v>
      </c>
      <c r="E351" s="36" t="s">
        <v>13</v>
      </c>
      <c r="F351" s="36" t="s">
        <v>13</v>
      </c>
      <c r="G351" s="78">
        <v>0.81499999999999995</v>
      </c>
      <c r="H351" s="78">
        <v>815</v>
      </c>
      <c r="I351" s="78">
        <v>3542.8429999999998</v>
      </c>
    </row>
    <row r="352" spans="1:43" s="89" customFormat="1" ht="47.25">
      <c r="A352" s="26">
        <v>5</v>
      </c>
      <c r="B352" s="35" t="s">
        <v>47</v>
      </c>
      <c r="C352" s="26" t="s">
        <v>28</v>
      </c>
      <c r="D352" s="26" t="s">
        <v>13</v>
      </c>
      <c r="E352" s="36" t="s">
        <v>13</v>
      </c>
      <c r="F352" s="36" t="s">
        <v>13</v>
      </c>
      <c r="G352" s="78">
        <v>0.63300000000000001</v>
      </c>
      <c r="H352" s="78">
        <v>633</v>
      </c>
      <c r="I352" s="78">
        <v>1450.29</v>
      </c>
    </row>
    <row r="353" spans="1:9" s="89" customFormat="1" ht="47.25">
      <c r="A353" s="26">
        <v>6</v>
      </c>
      <c r="B353" s="35" t="s">
        <v>48</v>
      </c>
      <c r="C353" s="26" t="s">
        <v>28</v>
      </c>
      <c r="D353" s="26" t="s">
        <v>13</v>
      </c>
      <c r="E353" s="36" t="s">
        <v>13</v>
      </c>
      <c r="F353" s="36" t="s">
        <v>13</v>
      </c>
      <c r="G353" s="78">
        <v>0.995</v>
      </c>
      <c r="H353" s="78">
        <v>995</v>
      </c>
      <c r="I353" s="78">
        <v>9625.4580000000005</v>
      </c>
    </row>
    <row r="354" spans="1:9" s="89" customFormat="1" ht="47.25">
      <c r="A354" s="26">
        <v>7</v>
      </c>
      <c r="B354" s="35" t="s">
        <v>49</v>
      </c>
      <c r="C354" s="26" t="s">
        <v>28</v>
      </c>
      <c r="D354" s="26" t="s">
        <v>13</v>
      </c>
      <c r="E354" s="36" t="s">
        <v>13</v>
      </c>
      <c r="F354" s="36" t="s">
        <v>13</v>
      </c>
      <c r="G354" s="52">
        <v>2.4820000000000002</v>
      </c>
      <c r="H354" s="52">
        <v>2482</v>
      </c>
      <c r="I354" s="78">
        <v>4713.3310000000001</v>
      </c>
    </row>
    <row r="355" spans="1:9" s="89" customFormat="1" ht="47.25">
      <c r="A355" s="26">
        <v>8</v>
      </c>
      <c r="B355" s="35" t="s">
        <v>50</v>
      </c>
      <c r="C355" s="26" t="s">
        <v>28</v>
      </c>
      <c r="D355" s="26" t="s">
        <v>13</v>
      </c>
      <c r="E355" s="36" t="s">
        <v>13</v>
      </c>
      <c r="F355" s="36" t="s">
        <v>13</v>
      </c>
      <c r="G355" s="52">
        <v>0.40799999999999997</v>
      </c>
      <c r="H355" s="52">
        <v>408</v>
      </c>
      <c r="I355" s="78">
        <v>1295.9169999999999</v>
      </c>
    </row>
    <row r="356" spans="1:9" s="89" customFormat="1" ht="47.25">
      <c r="A356" s="26">
        <v>9</v>
      </c>
      <c r="B356" s="35" t="s">
        <v>51</v>
      </c>
      <c r="C356" s="26" t="s">
        <v>28</v>
      </c>
      <c r="D356" s="26" t="s">
        <v>13</v>
      </c>
      <c r="E356" s="36" t="s">
        <v>13</v>
      </c>
      <c r="F356" s="36" t="s">
        <v>13</v>
      </c>
      <c r="G356" s="52">
        <v>0.56699999999999995</v>
      </c>
      <c r="H356" s="52">
        <v>567</v>
      </c>
      <c r="I356" s="78">
        <v>6394.26</v>
      </c>
    </row>
    <row r="357" spans="1:9" s="89" customFormat="1" ht="47.25">
      <c r="A357" s="26">
        <v>10</v>
      </c>
      <c r="B357" s="35" t="s">
        <v>52</v>
      </c>
      <c r="C357" s="26" t="s">
        <v>28</v>
      </c>
      <c r="D357" s="26" t="s">
        <v>13</v>
      </c>
      <c r="E357" s="36" t="s">
        <v>13</v>
      </c>
      <c r="F357" s="36" t="s">
        <v>13</v>
      </c>
      <c r="G357" s="52">
        <v>1.1679999999999999</v>
      </c>
      <c r="H357" s="52">
        <v>1168</v>
      </c>
      <c r="I357" s="78">
        <v>3323.4670000000001</v>
      </c>
    </row>
    <row r="358" spans="1:9" s="89" customFormat="1" ht="47.25">
      <c r="A358" s="26">
        <v>11</v>
      </c>
      <c r="B358" s="35" t="s">
        <v>53</v>
      </c>
      <c r="C358" s="26" t="s">
        <v>28</v>
      </c>
      <c r="D358" s="26" t="s">
        <v>13</v>
      </c>
      <c r="E358" s="36" t="s">
        <v>13</v>
      </c>
      <c r="F358" s="36" t="s">
        <v>13</v>
      </c>
      <c r="G358" s="52">
        <v>1.1679999999999999</v>
      </c>
      <c r="H358" s="52">
        <v>1168</v>
      </c>
      <c r="I358" s="78">
        <v>3384.3139999999999</v>
      </c>
    </row>
    <row r="359" spans="1:9" s="89" customFormat="1" ht="47.25">
      <c r="A359" s="26">
        <v>12</v>
      </c>
      <c r="B359" s="35" t="s">
        <v>54</v>
      </c>
      <c r="C359" s="26" t="s">
        <v>28</v>
      </c>
      <c r="D359" s="26" t="s">
        <v>13</v>
      </c>
      <c r="E359" s="36" t="s">
        <v>13</v>
      </c>
      <c r="F359" s="36" t="s">
        <v>13</v>
      </c>
      <c r="G359" s="81" t="s">
        <v>13</v>
      </c>
      <c r="H359" s="81" t="s">
        <v>13</v>
      </c>
      <c r="I359" s="81"/>
    </row>
    <row r="360" spans="1:9" s="89" customFormat="1" ht="47.25">
      <c r="A360" s="26">
        <v>13</v>
      </c>
      <c r="B360" s="35" t="s">
        <v>55</v>
      </c>
      <c r="C360" s="26" t="s">
        <v>28</v>
      </c>
      <c r="D360" s="26" t="s">
        <v>13</v>
      </c>
      <c r="E360" s="36" t="s">
        <v>13</v>
      </c>
      <c r="F360" s="36" t="s">
        <v>13</v>
      </c>
      <c r="G360" s="81" t="s">
        <v>13</v>
      </c>
      <c r="H360" s="81" t="s">
        <v>13</v>
      </c>
      <c r="I360" s="81"/>
    </row>
    <row r="361" spans="1:9" s="89" customFormat="1" ht="46.5" customHeight="1">
      <c r="A361" s="26">
        <v>14</v>
      </c>
      <c r="B361" s="35" t="s">
        <v>56</v>
      </c>
      <c r="C361" s="26" t="s">
        <v>28</v>
      </c>
      <c r="D361" s="26" t="s">
        <v>13</v>
      </c>
      <c r="E361" s="36" t="s">
        <v>13</v>
      </c>
      <c r="F361" s="36" t="s">
        <v>13</v>
      </c>
      <c r="G361" s="81" t="s">
        <v>13</v>
      </c>
      <c r="H361" s="81" t="s">
        <v>13</v>
      </c>
      <c r="I361" s="81"/>
    </row>
    <row r="362" spans="1:9" s="89" customFormat="1" ht="47.25">
      <c r="A362" s="26">
        <v>15</v>
      </c>
      <c r="B362" s="35" t="s">
        <v>57</v>
      </c>
      <c r="C362" s="26" t="s">
        <v>28</v>
      </c>
      <c r="D362" s="26" t="s">
        <v>13</v>
      </c>
      <c r="E362" s="36" t="s">
        <v>13</v>
      </c>
      <c r="F362" s="36" t="s">
        <v>13</v>
      </c>
      <c r="G362" s="81" t="s">
        <v>13</v>
      </c>
      <c r="H362" s="81" t="s">
        <v>13</v>
      </c>
      <c r="I362" s="81"/>
    </row>
    <row r="363" spans="1:9" s="89" customFormat="1" ht="47.25">
      <c r="A363" s="26">
        <v>16</v>
      </c>
      <c r="B363" s="35" t="s">
        <v>58</v>
      </c>
      <c r="C363" s="26" t="s">
        <v>28</v>
      </c>
      <c r="D363" s="26" t="s">
        <v>13</v>
      </c>
      <c r="E363" s="36" t="s">
        <v>13</v>
      </c>
      <c r="F363" s="36" t="s">
        <v>13</v>
      </c>
      <c r="G363" s="81" t="s">
        <v>13</v>
      </c>
      <c r="H363" s="81" t="s">
        <v>13</v>
      </c>
      <c r="I363" s="81"/>
    </row>
    <row r="364" spans="1:9" s="89" customFormat="1" ht="47.25">
      <c r="A364" s="26">
        <v>17</v>
      </c>
      <c r="B364" s="35" t="s">
        <v>59</v>
      </c>
      <c r="C364" s="26" t="s">
        <v>28</v>
      </c>
      <c r="D364" s="26" t="s">
        <v>13</v>
      </c>
      <c r="E364" s="36" t="s">
        <v>13</v>
      </c>
      <c r="F364" s="36" t="s">
        <v>13</v>
      </c>
      <c r="G364" s="81" t="s">
        <v>13</v>
      </c>
      <c r="H364" s="81" t="s">
        <v>13</v>
      </c>
      <c r="I364" s="81"/>
    </row>
    <row r="365" spans="1:9" s="89" customFormat="1" ht="47.25">
      <c r="A365" s="26">
        <v>18</v>
      </c>
      <c r="B365" s="35" t="s">
        <v>60</v>
      </c>
      <c r="C365" s="26" t="s">
        <v>28</v>
      </c>
      <c r="D365" s="26" t="s">
        <v>13</v>
      </c>
      <c r="E365" s="36" t="s">
        <v>13</v>
      </c>
      <c r="F365" s="36" t="s">
        <v>13</v>
      </c>
      <c r="G365" s="81" t="s">
        <v>13</v>
      </c>
      <c r="H365" s="81" t="s">
        <v>13</v>
      </c>
      <c r="I365" s="81"/>
    </row>
    <row r="366" spans="1:9" s="89" customFormat="1" ht="47.25">
      <c r="A366" s="26">
        <v>19</v>
      </c>
      <c r="B366" s="35" t="s">
        <v>57</v>
      </c>
      <c r="C366" s="26" t="s">
        <v>28</v>
      </c>
      <c r="D366" s="26" t="s">
        <v>13</v>
      </c>
      <c r="E366" s="36" t="s">
        <v>13</v>
      </c>
      <c r="F366" s="36" t="s">
        <v>13</v>
      </c>
      <c r="G366" s="81" t="s">
        <v>13</v>
      </c>
      <c r="H366" s="81" t="s">
        <v>13</v>
      </c>
      <c r="I366" s="81"/>
    </row>
    <row r="367" spans="1:9" s="89" customFormat="1" ht="15.75">
      <c r="G367" s="108"/>
      <c r="H367" s="108"/>
      <c r="I367" s="108"/>
    </row>
    <row r="368" spans="1:9" s="196" customFormat="1" ht="15.75">
      <c r="B368" s="196" t="s">
        <v>1127</v>
      </c>
      <c r="G368" s="198"/>
      <c r="H368" s="198"/>
      <c r="I368" s="198"/>
    </row>
    <row r="369" spans="1:15" s="89" customFormat="1" ht="16.149999999999999" customHeight="1">
      <c r="A369" s="3" t="s">
        <v>170</v>
      </c>
      <c r="B369" s="4" t="s">
        <v>171</v>
      </c>
      <c r="C369" s="21" t="s">
        <v>28</v>
      </c>
      <c r="D369" s="26">
        <v>2019</v>
      </c>
      <c r="E369" s="21" t="s">
        <v>13</v>
      </c>
      <c r="F369" s="21" t="s">
        <v>13</v>
      </c>
      <c r="G369" s="81">
        <v>1.95</v>
      </c>
      <c r="H369" s="81">
        <v>1950</v>
      </c>
      <c r="I369" s="81">
        <v>13065</v>
      </c>
    </row>
    <row r="370" spans="1:15" s="89" customFormat="1" ht="16.149999999999999" customHeight="1">
      <c r="A370" s="3" t="s">
        <v>172</v>
      </c>
      <c r="B370" s="4" t="s">
        <v>173</v>
      </c>
      <c r="C370" s="21" t="s">
        <v>28</v>
      </c>
      <c r="D370" s="26">
        <v>2019</v>
      </c>
      <c r="E370" s="21" t="s">
        <v>13</v>
      </c>
      <c r="F370" s="21" t="s">
        <v>13</v>
      </c>
      <c r="G370" s="81">
        <v>1.7</v>
      </c>
      <c r="H370" s="81">
        <v>1700</v>
      </c>
      <c r="I370" s="81">
        <v>11390</v>
      </c>
    </row>
    <row r="371" spans="1:15" s="89" customFormat="1" ht="16.149999999999999" customHeight="1">
      <c r="A371" s="3" t="s">
        <v>174</v>
      </c>
      <c r="B371" s="4" t="s">
        <v>175</v>
      </c>
      <c r="C371" s="3" t="s">
        <v>176</v>
      </c>
      <c r="D371" s="26">
        <v>2019</v>
      </c>
      <c r="E371" s="21" t="s">
        <v>13</v>
      </c>
      <c r="F371" s="21" t="s">
        <v>13</v>
      </c>
      <c r="G371" s="81">
        <v>2.2000000000000002</v>
      </c>
      <c r="H371" s="81">
        <v>2200</v>
      </c>
      <c r="I371" s="81">
        <v>42116.76</v>
      </c>
    </row>
    <row r="372" spans="1:15" s="89" customFormat="1" ht="31.9" customHeight="1">
      <c r="A372" s="3" t="s">
        <v>177</v>
      </c>
      <c r="B372" s="4" t="s">
        <v>178</v>
      </c>
      <c r="C372" s="21" t="s">
        <v>28</v>
      </c>
      <c r="D372" s="26">
        <v>2019</v>
      </c>
      <c r="E372" s="21" t="s">
        <v>13</v>
      </c>
      <c r="F372" s="21" t="s">
        <v>13</v>
      </c>
      <c r="G372" s="81">
        <v>1.21</v>
      </c>
      <c r="H372" s="81">
        <v>1210</v>
      </c>
      <c r="I372" s="81">
        <v>8107</v>
      </c>
    </row>
    <row r="373" spans="1:15" s="89" customFormat="1" ht="16.149999999999999" customHeight="1">
      <c r="A373" s="3" t="s">
        <v>179</v>
      </c>
      <c r="B373" s="35" t="s">
        <v>180</v>
      </c>
      <c r="C373" s="21" t="s">
        <v>28</v>
      </c>
      <c r="D373" s="26">
        <v>2019</v>
      </c>
      <c r="E373" s="21" t="s">
        <v>13</v>
      </c>
      <c r="F373" s="21" t="s">
        <v>13</v>
      </c>
      <c r="G373" s="78">
        <v>0.94</v>
      </c>
      <c r="H373" s="78">
        <v>940</v>
      </c>
      <c r="I373" s="78">
        <v>6298</v>
      </c>
    </row>
    <row r="374" spans="1:15" s="89" customFormat="1" ht="16.149999999999999" customHeight="1">
      <c r="A374" s="3" t="s">
        <v>181</v>
      </c>
      <c r="B374" s="4" t="s">
        <v>182</v>
      </c>
      <c r="C374" s="21" t="s">
        <v>28</v>
      </c>
      <c r="D374" s="26">
        <v>2019</v>
      </c>
      <c r="E374" s="21" t="s">
        <v>13</v>
      </c>
      <c r="F374" s="21" t="s">
        <v>13</v>
      </c>
      <c r="G374" s="52">
        <v>1.4</v>
      </c>
      <c r="H374" s="81">
        <v>1400</v>
      </c>
      <c r="I374" s="52">
        <v>9380</v>
      </c>
    </row>
    <row r="375" spans="1:15" s="89" customFormat="1" ht="16.149999999999999" customHeight="1">
      <c r="A375" s="3" t="s">
        <v>183</v>
      </c>
      <c r="B375" s="35" t="s">
        <v>184</v>
      </c>
      <c r="C375" s="21" t="s">
        <v>28</v>
      </c>
      <c r="D375" s="26">
        <v>2019</v>
      </c>
      <c r="E375" s="21" t="s">
        <v>13</v>
      </c>
      <c r="F375" s="36"/>
      <c r="G375" s="78">
        <v>0.82</v>
      </c>
      <c r="H375" s="78">
        <v>820</v>
      </c>
      <c r="I375" s="78">
        <v>5494</v>
      </c>
    </row>
    <row r="376" spans="1:15" s="89" customFormat="1" ht="16.149999999999999" customHeight="1">
      <c r="A376" s="3" t="s">
        <v>185</v>
      </c>
      <c r="B376" s="4" t="s">
        <v>186</v>
      </c>
      <c r="C376" s="21" t="s">
        <v>28</v>
      </c>
      <c r="D376" s="26">
        <v>2019</v>
      </c>
      <c r="E376" s="21" t="s">
        <v>13</v>
      </c>
      <c r="F376" s="21" t="s">
        <v>13</v>
      </c>
      <c r="G376" s="81">
        <v>1.1000000000000001</v>
      </c>
      <c r="H376" s="81">
        <v>1100</v>
      </c>
      <c r="I376" s="81">
        <v>7370</v>
      </c>
    </row>
    <row r="377" spans="1:15" s="89" customFormat="1" ht="16.149999999999999" customHeight="1">
      <c r="A377" s="3" t="s">
        <v>187</v>
      </c>
      <c r="B377" s="4" t="s">
        <v>188</v>
      </c>
      <c r="C377" s="21" t="s">
        <v>28</v>
      </c>
      <c r="D377" s="26">
        <v>2019</v>
      </c>
      <c r="E377" s="21" t="s">
        <v>13</v>
      </c>
      <c r="F377" s="21" t="s">
        <v>13</v>
      </c>
      <c r="G377" s="81">
        <v>0.95</v>
      </c>
      <c r="H377" s="81">
        <v>950</v>
      </c>
      <c r="I377" s="81">
        <v>6365</v>
      </c>
    </row>
    <row r="378" spans="1:15" s="89" customFormat="1" ht="32.450000000000003" customHeight="1">
      <c r="A378" s="3" t="s">
        <v>189</v>
      </c>
      <c r="B378" s="95" t="s">
        <v>190</v>
      </c>
      <c r="C378" s="21" t="s">
        <v>28</v>
      </c>
      <c r="D378" s="26">
        <v>2019</v>
      </c>
      <c r="E378" s="21" t="s">
        <v>13</v>
      </c>
      <c r="F378" s="21" t="s">
        <v>13</v>
      </c>
      <c r="G378" s="52">
        <v>1.2</v>
      </c>
      <c r="H378" s="52">
        <v>1200</v>
      </c>
      <c r="I378" s="52">
        <v>8040</v>
      </c>
    </row>
    <row r="379" spans="1:15" s="89" customFormat="1" ht="17.45" customHeight="1">
      <c r="A379" s="3" t="s">
        <v>191</v>
      </c>
      <c r="B379" s="4" t="s">
        <v>192</v>
      </c>
      <c r="C379" s="21" t="s">
        <v>28</v>
      </c>
      <c r="D379" s="26">
        <v>2019</v>
      </c>
      <c r="E379" s="21" t="s">
        <v>13</v>
      </c>
      <c r="F379" s="21" t="s">
        <v>13</v>
      </c>
      <c r="G379" s="81">
        <v>0.5</v>
      </c>
      <c r="H379" s="81">
        <v>500</v>
      </c>
      <c r="I379" s="81">
        <v>3350</v>
      </c>
    </row>
    <row r="380" spans="1:15" s="89" customFormat="1" ht="16.149999999999999" customHeight="1">
      <c r="A380" s="3" t="s">
        <v>193</v>
      </c>
      <c r="B380" s="39" t="s">
        <v>194</v>
      </c>
      <c r="C380" s="21" t="s">
        <v>28</v>
      </c>
      <c r="D380" s="26">
        <v>2019</v>
      </c>
      <c r="E380" s="21" t="s">
        <v>13</v>
      </c>
      <c r="F380" s="21" t="s">
        <v>13</v>
      </c>
      <c r="G380" s="52">
        <v>1.5</v>
      </c>
      <c r="H380" s="52">
        <v>1500</v>
      </c>
      <c r="I380" s="52">
        <v>10050</v>
      </c>
    </row>
    <row r="381" spans="1:15" s="92" customFormat="1" ht="30.6" customHeight="1">
      <c r="A381" s="23" t="s">
        <v>195</v>
      </c>
      <c r="B381" s="24" t="s">
        <v>196</v>
      </c>
      <c r="C381" s="21" t="s">
        <v>28</v>
      </c>
      <c r="D381" s="21">
        <v>2019</v>
      </c>
      <c r="E381" s="21" t="s">
        <v>13</v>
      </c>
      <c r="F381" s="21" t="s">
        <v>13</v>
      </c>
      <c r="G381" s="52">
        <v>0.6</v>
      </c>
      <c r="H381" s="52">
        <v>600</v>
      </c>
      <c r="I381" s="52">
        <v>4020</v>
      </c>
      <c r="K381" s="93"/>
      <c r="L381" s="93"/>
      <c r="M381" s="93"/>
      <c r="N381" s="93"/>
      <c r="O381" s="93"/>
    </row>
    <row r="382" spans="1:15" s="89" customFormat="1" ht="31.5">
      <c r="A382" s="26" t="s">
        <v>197</v>
      </c>
      <c r="B382" s="35" t="s">
        <v>198</v>
      </c>
      <c r="C382" s="21" t="s">
        <v>28</v>
      </c>
      <c r="D382" s="26">
        <v>2019</v>
      </c>
      <c r="E382" s="21" t="s">
        <v>13</v>
      </c>
      <c r="F382" s="21" t="s">
        <v>13</v>
      </c>
      <c r="G382" s="78">
        <v>1.2</v>
      </c>
      <c r="H382" s="78">
        <v>1200</v>
      </c>
      <c r="I382" s="78">
        <v>8040</v>
      </c>
    </row>
    <row r="383" spans="1:15" s="89" customFormat="1" ht="15.75">
      <c r="A383" s="26" t="s">
        <v>199</v>
      </c>
      <c r="B383" s="35" t="s">
        <v>200</v>
      </c>
      <c r="C383" s="21" t="s">
        <v>28</v>
      </c>
      <c r="D383" s="26">
        <v>2019</v>
      </c>
      <c r="E383" s="21" t="s">
        <v>13</v>
      </c>
      <c r="F383" s="21" t="s">
        <v>13</v>
      </c>
      <c r="G383" s="78">
        <v>1.4</v>
      </c>
      <c r="H383" s="78">
        <v>1400</v>
      </c>
      <c r="I383" s="78">
        <v>9380</v>
      </c>
    </row>
    <row r="384" spans="1:15" s="89" customFormat="1" ht="15.75">
      <c r="A384" s="26" t="s">
        <v>201</v>
      </c>
      <c r="B384" s="35" t="s">
        <v>202</v>
      </c>
      <c r="C384" s="21" t="s">
        <v>28</v>
      </c>
      <c r="D384" s="26">
        <v>2019</v>
      </c>
      <c r="E384" s="21" t="s">
        <v>13</v>
      </c>
      <c r="F384" s="21" t="s">
        <v>13</v>
      </c>
      <c r="G384" s="78">
        <v>0.74</v>
      </c>
      <c r="H384" s="78">
        <v>740</v>
      </c>
      <c r="I384" s="78">
        <v>4958</v>
      </c>
    </row>
    <row r="385" spans="1:15" s="89" customFormat="1" ht="15.75">
      <c r="A385" s="23" t="s">
        <v>203</v>
      </c>
      <c r="B385" s="39" t="s">
        <v>204</v>
      </c>
      <c r="C385" s="21" t="s">
        <v>28</v>
      </c>
      <c r="D385" s="26">
        <v>2019</v>
      </c>
      <c r="E385" s="21" t="s">
        <v>13</v>
      </c>
      <c r="F385" s="21" t="s">
        <v>13</v>
      </c>
      <c r="G385" s="52">
        <v>0.5</v>
      </c>
      <c r="H385" s="52">
        <v>500</v>
      </c>
      <c r="I385" s="52">
        <v>3350</v>
      </c>
    </row>
    <row r="386" spans="1:15" s="89" customFormat="1" ht="15.75">
      <c r="A386" s="23" t="s">
        <v>205</v>
      </c>
      <c r="B386" s="39" t="s">
        <v>206</v>
      </c>
      <c r="C386" s="21" t="s">
        <v>28</v>
      </c>
      <c r="D386" s="26">
        <v>2019</v>
      </c>
      <c r="E386" s="21" t="s">
        <v>13</v>
      </c>
      <c r="F386" s="21" t="s">
        <v>13</v>
      </c>
      <c r="G386" s="52">
        <v>0.6</v>
      </c>
      <c r="H386" s="52">
        <v>600</v>
      </c>
      <c r="I386" s="52">
        <v>4020</v>
      </c>
    </row>
    <row r="387" spans="1:15" s="89" customFormat="1" ht="15.75">
      <c r="A387" s="23" t="s">
        <v>207</v>
      </c>
      <c r="B387" s="24" t="s">
        <v>208</v>
      </c>
      <c r="C387" s="21" t="s">
        <v>28</v>
      </c>
      <c r="D387" s="26">
        <v>2019</v>
      </c>
      <c r="E387" s="21" t="s">
        <v>13</v>
      </c>
      <c r="F387" s="21" t="s">
        <v>13</v>
      </c>
      <c r="G387" s="52">
        <v>0.87</v>
      </c>
      <c r="H387" s="52">
        <v>870</v>
      </c>
      <c r="I387" s="52">
        <v>5829</v>
      </c>
    </row>
    <row r="388" spans="1:15" s="89" customFormat="1" ht="15.75">
      <c r="A388" s="23" t="s">
        <v>209</v>
      </c>
      <c r="B388" s="4" t="s">
        <v>210</v>
      </c>
      <c r="C388" s="21" t="s">
        <v>28</v>
      </c>
      <c r="D388" s="26">
        <v>2019</v>
      </c>
      <c r="E388" s="21" t="s">
        <v>13</v>
      </c>
      <c r="F388" s="21" t="s">
        <v>13</v>
      </c>
      <c r="G388" s="81">
        <v>1.6</v>
      </c>
      <c r="H388" s="81">
        <v>1600</v>
      </c>
      <c r="I388" s="81">
        <v>10720</v>
      </c>
    </row>
    <row r="389" spans="1:15" s="89" customFormat="1" ht="15.75">
      <c r="A389" s="23" t="s">
        <v>211</v>
      </c>
      <c r="B389" s="4" t="s">
        <v>212</v>
      </c>
      <c r="C389" s="21" t="s">
        <v>28</v>
      </c>
      <c r="D389" s="26">
        <v>2019</v>
      </c>
      <c r="E389" s="21" t="s">
        <v>13</v>
      </c>
      <c r="F389" s="21" t="s">
        <v>13</v>
      </c>
      <c r="G389" s="81">
        <v>0.84</v>
      </c>
      <c r="H389" s="81">
        <v>840</v>
      </c>
      <c r="I389" s="81">
        <v>5628</v>
      </c>
    </row>
    <row r="390" spans="1:15" s="89" customFormat="1" ht="15.75">
      <c r="A390" s="23" t="s">
        <v>213</v>
      </c>
      <c r="B390" s="4" t="s">
        <v>214</v>
      </c>
      <c r="C390" s="21" t="s">
        <v>28</v>
      </c>
      <c r="D390" s="26">
        <v>2019</v>
      </c>
      <c r="E390" s="21" t="s">
        <v>13</v>
      </c>
      <c r="F390" s="21" t="s">
        <v>13</v>
      </c>
      <c r="G390" s="81">
        <v>0.31</v>
      </c>
      <c r="H390" s="81">
        <v>310</v>
      </c>
      <c r="I390" s="81">
        <v>2077</v>
      </c>
    </row>
    <row r="391" spans="1:15" s="89" customFormat="1" ht="15.75">
      <c r="A391" s="23" t="s">
        <v>215</v>
      </c>
      <c r="B391" s="24" t="s">
        <v>216</v>
      </c>
      <c r="C391" s="21" t="s">
        <v>28</v>
      </c>
      <c r="D391" s="26">
        <v>2019</v>
      </c>
      <c r="E391" s="21" t="s">
        <v>13</v>
      </c>
      <c r="F391" s="21" t="s">
        <v>13</v>
      </c>
      <c r="G391" s="52">
        <v>0.7</v>
      </c>
      <c r="H391" s="52">
        <v>700</v>
      </c>
      <c r="I391" s="52">
        <v>1750</v>
      </c>
    </row>
    <row r="392" spans="1:15" s="89" customFormat="1" ht="15.75">
      <c r="A392" s="23" t="s">
        <v>217</v>
      </c>
      <c r="B392" s="4" t="s">
        <v>218</v>
      </c>
      <c r="C392" s="21" t="s">
        <v>28</v>
      </c>
      <c r="D392" s="26">
        <v>2019</v>
      </c>
      <c r="E392" s="21" t="s">
        <v>13</v>
      </c>
      <c r="F392" s="21" t="s">
        <v>13</v>
      </c>
      <c r="G392" s="81">
        <v>2.2000000000000002</v>
      </c>
      <c r="H392" s="81">
        <v>2200</v>
      </c>
      <c r="I392" s="81">
        <v>14740</v>
      </c>
    </row>
    <row r="393" spans="1:15" s="91" customFormat="1" ht="15.75">
      <c r="A393" s="23" t="s">
        <v>219</v>
      </c>
      <c r="B393" s="24" t="s">
        <v>220</v>
      </c>
      <c r="C393" s="21" t="s">
        <v>28</v>
      </c>
      <c r="D393" s="26">
        <v>2019</v>
      </c>
      <c r="E393" s="21" t="s">
        <v>13</v>
      </c>
      <c r="F393" s="21" t="s">
        <v>13</v>
      </c>
      <c r="G393" s="52">
        <v>1.6</v>
      </c>
      <c r="H393" s="52">
        <v>1600</v>
      </c>
      <c r="I393" s="52">
        <v>4000</v>
      </c>
    </row>
    <row r="394" spans="1:15" s="89" customFormat="1" ht="15.6" customHeight="1">
      <c r="A394" s="3" t="s">
        <v>221</v>
      </c>
      <c r="B394" s="41" t="s">
        <v>222</v>
      </c>
      <c r="C394" s="21" t="s">
        <v>28</v>
      </c>
      <c r="D394" s="26">
        <v>2019</v>
      </c>
      <c r="E394" s="21" t="s">
        <v>13</v>
      </c>
      <c r="F394" s="21" t="s">
        <v>13</v>
      </c>
      <c r="G394" s="52">
        <v>1.3</v>
      </c>
      <c r="H394" s="52">
        <v>1300</v>
      </c>
      <c r="I394" s="52">
        <v>8710</v>
      </c>
    </row>
    <row r="395" spans="1:15" s="89" customFormat="1" ht="15.75">
      <c r="A395" s="23" t="s">
        <v>223</v>
      </c>
      <c r="B395" s="24" t="s">
        <v>224</v>
      </c>
      <c r="C395" s="21" t="s">
        <v>28</v>
      </c>
      <c r="D395" s="26">
        <v>2019</v>
      </c>
      <c r="E395" s="21" t="s">
        <v>13</v>
      </c>
      <c r="F395" s="21" t="s">
        <v>13</v>
      </c>
      <c r="G395" s="52">
        <v>0.52</v>
      </c>
      <c r="H395" s="52">
        <v>520</v>
      </c>
      <c r="I395" s="52">
        <v>3484</v>
      </c>
    </row>
    <row r="396" spans="1:15" s="89" customFormat="1" ht="15.75">
      <c r="A396" s="23" t="s">
        <v>225</v>
      </c>
      <c r="B396" s="4" t="s">
        <v>226</v>
      </c>
      <c r="C396" s="21" t="s">
        <v>28</v>
      </c>
      <c r="D396" s="26">
        <v>2019</v>
      </c>
      <c r="E396" s="21" t="s">
        <v>13</v>
      </c>
      <c r="F396" s="21" t="s">
        <v>13</v>
      </c>
      <c r="G396" s="81">
        <v>0.4</v>
      </c>
      <c r="H396" s="81">
        <v>400</v>
      </c>
      <c r="I396" s="81">
        <v>2680</v>
      </c>
    </row>
    <row r="397" spans="1:15" s="89" customFormat="1" ht="31.5">
      <c r="A397" s="23" t="s">
        <v>227</v>
      </c>
      <c r="B397" s="4" t="s">
        <v>228</v>
      </c>
      <c r="C397" s="21" t="s">
        <v>28</v>
      </c>
      <c r="D397" s="26">
        <v>2019</v>
      </c>
      <c r="E397" s="21" t="s">
        <v>13</v>
      </c>
      <c r="F397" s="21" t="s">
        <v>13</v>
      </c>
      <c r="G397" s="81">
        <v>0.98</v>
      </c>
      <c r="H397" s="81">
        <v>980</v>
      </c>
      <c r="I397" s="81">
        <v>6566</v>
      </c>
    </row>
    <row r="398" spans="1:15" s="196" customFormat="1" ht="15.75">
      <c r="B398" s="196" t="s">
        <v>1126</v>
      </c>
      <c r="G398" s="198"/>
      <c r="H398" s="198"/>
      <c r="I398" s="208"/>
    </row>
    <row r="399" spans="1:15" s="111" customFormat="1" ht="60.75" customHeight="1">
      <c r="A399" s="146">
        <v>1</v>
      </c>
      <c r="B399" s="147" t="s">
        <v>476</v>
      </c>
      <c r="C399" s="146" t="s">
        <v>28</v>
      </c>
      <c r="D399" s="44" t="s">
        <v>477</v>
      </c>
      <c r="E399" s="53" t="s">
        <v>477</v>
      </c>
      <c r="F399" s="146" t="s">
        <v>478</v>
      </c>
      <c r="G399" s="107" t="s">
        <v>477</v>
      </c>
      <c r="H399" s="148">
        <v>2440</v>
      </c>
      <c r="I399" s="52">
        <v>2836.9</v>
      </c>
      <c r="K399" s="93"/>
      <c r="L399" s="93"/>
      <c r="M399" s="93"/>
      <c r="N399" s="93"/>
      <c r="O399" s="93"/>
    </row>
    <row r="400" spans="1:15" s="89" customFormat="1" ht="63">
      <c r="A400" s="146">
        <v>2</v>
      </c>
      <c r="B400" s="147" t="s">
        <v>479</v>
      </c>
      <c r="C400" s="146" t="s">
        <v>28</v>
      </c>
      <c r="D400" s="44" t="s">
        <v>477</v>
      </c>
      <c r="E400" s="53" t="s">
        <v>477</v>
      </c>
      <c r="F400" s="146" t="s">
        <v>480</v>
      </c>
      <c r="G400" s="107" t="s">
        <v>477</v>
      </c>
      <c r="H400" s="148">
        <v>749</v>
      </c>
      <c r="I400" s="149">
        <v>870.86</v>
      </c>
    </row>
    <row r="401" spans="1:15" s="89" customFormat="1" ht="47.25">
      <c r="A401" s="146">
        <v>3</v>
      </c>
      <c r="B401" s="147" t="s">
        <v>481</v>
      </c>
      <c r="C401" s="146" t="s">
        <v>28</v>
      </c>
      <c r="D401" s="44" t="s">
        <v>477</v>
      </c>
      <c r="E401" s="53" t="s">
        <v>477</v>
      </c>
      <c r="F401" s="146" t="s">
        <v>482</v>
      </c>
      <c r="G401" s="107" t="s">
        <v>477</v>
      </c>
      <c r="H401" s="148">
        <v>1315</v>
      </c>
      <c r="I401" s="149">
        <v>1546.08</v>
      </c>
    </row>
    <row r="402" spans="1:15" s="89" customFormat="1" ht="47.25">
      <c r="A402" s="146">
        <v>4</v>
      </c>
      <c r="B402" s="147" t="s">
        <v>483</v>
      </c>
      <c r="C402" s="146" t="s">
        <v>28</v>
      </c>
      <c r="D402" s="44" t="s">
        <v>477</v>
      </c>
      <c r="E402" s="53" t="s">
        <v>477</v>
      </c>
      <c r="F402" s="146" t="s">
        <v>484</v>
      </c>
      <c r="G402" s="107" t="s">
        <v>477</v>
      </c>
      <c r="H402" s="148">
        <v>5210</v>
      </c>
      <c r="I402" s="149">
        <v>6057.56</v>
      </c>
    </row>
    <row r="403" spans="1:15" s="89" customFormat="1" ht="47.25">
      <c r="A403" s="146">
        <v>5</v>
      </c>
      <c r="B403" s="150" t="s">
        <v>485</v>
      </c>
      <c r="C403" s="151" t="s">
        <v>28</v>
      </c>
      <c r="D403" s="44" t="s">
        <v>477</v>
      </c>
      <c r="E403" s="53" t="s">
        <v>477</v>
      </c>
      <c r="F403" s="114" t="s">
        <v>486</v>
      </c>
      <c r="G403" s="107" t="s">
        <v>477</v>
      </c>
      <c r="H403" s="148">
        <v>8646</v>
      </c>
      <c r="I403" s="149">
        <v>15482.34</v>
      </c>
    </row>
    <row r="404" spans="1:15" s="89" customFormat="1" ht="47.25">
      <c r="A404" s="152">
        <v>6</v>
      </c>
      <c r="B404" s="153" t="s">
        <v>487</v>
      </c>
      <c r="C404" s="151" t="s">
        <v>28</v>
      </c>
      <c r="D404" s="44" t="s">
        <v>477</v>
      </c>
      <c r="E404" s="53" t="s">
        <v>477</v>
      </c>
      <c r="F404" s="114" t="s">
        <v>488</v>
      </c>
      <c r="G404" s="107" t="s">
        <v>477</v>
      </c>
      <c r="H404" s="148">
        <v>2033.5</v>
      </c>
      <c r="I404" s="149">
        <v>2020.93</v>
      </c>
    </row>
    <row r="405" spans="1:15" s="89" customFormat="1" ht="47.25">
      <c r="A405" s="152">
        <v>7</v>
      </c>
      <c r="B405" s="153" t="s">
        <v>489</v>
      </c>
      <c r="C405" s="151" t="s">
        <v>28</v>
      </c>
      <c r="D405" s="44" t="s">
        <v>477</v>
      </c>
      <c r="E405" s="53" t="s">
        <v>477</v>
      </c>
      <c r="F405" s="114" t="s">
        <v>490</v>
      </c>
      <c r="G405" s="107" t="s">
        <v>477</v>
      </c>
      <c r="H405" s="148">
        <v>4735</v>
      </c>
      <c r="I405" s="52">
        <v>4698.09</v>
      </c>
    </row>
    <row r="406" spans="1:15" s="89" customFormat="1" ht="47.25">
      <c r="A406" s="152">
        <v>8</v>
      </c>
      <c r="B406" s="153" t="s">
        <v>491</v>
      </c>
      <c r="C406" s="151" t="s">
        <v>28</v>
      </c>
      <c r="D406" s="44" t="s">
        <v>477</v>
      </c>
      <c r="E406" s="53" t="s">
        <v>477</v>
      </c>
      <c r="F406" s="114" t="s">
        <v>492</v>
      </c>
      <c r="G406" s="107" t="s">
        <v>477</v>
      </c>
      <c r="H406" s="148">
        <v>5805</v>
      </c>
      <c r="I406" s="52">
        <v>5825.39</v>
      </c>
    </row>
    <row r="407" spans="1:15" s="89" customFormat="1" ht="47.25">
      <c r="A407" s="152">
        <v>9</v>
      </c>
      <c r="B407" s="153" t="s">
        <v>493</v>
      </c>
      <c r="C407" s="151" t="s">
        <v>28</v>
      </c>
      <c r="D407" s="44" t="s">
        <v>477</v>
      </c>
      <c r="E407" s="53" t="s">
        <v>477</v>
      </c>
      <c r="F407" s="114" t="s">
        <v>494</v>
      </c>
      <c r="G407" s="107" t="s">
        <v>477</v>
      </c>
      <c r="H407" s="148">
        <v>5278.5</v>
      </c>
      <c r="I407" s="52">
        <v>5239.51</v>
      </c>
    </row>
    <row r="408" spans="1:15" s="89" customFormat="1" ht="47.25">
      <c r="A408" s="152">
        <v>10</v>
      </c>
      <c r="B408" s="153" t="s">
        <v>495</v>
      </c>
      <c r="C408" s="151" t="s">
        <v>28</v>
      </c>
      <c r="D408" s="44" t="s">
        <v>477</v>
      </c>
      <c r="E408" s="53" t="s">
        <v>477</v>
      </c>
      <c r="F408" s="114" t="s">
        <v>496</v>
      </c>
      <c r="G408" s="107" t="s">
        <v>477</v>
      </c>
      <c r="H408" s="148">
        <v>4257</v>
      </c>
      <c r="I408" s="52">
        <v>4273.5200000000004</v>
      </c>
    </row>
    <row r="409" spans="1:15" s="89" customFormat="1" ht="47.25">
      <c r="A409" s="152">
        <v>11</v>
      </c>
      <c r="B409" s="153" t="s">
        <v>497</v>
      </c>
      <c r="C409" s="151" t="s">
        <v>28</v>
      </c>
      <c r="D409" s="44" t="s">
        <v>477</v>
      </c>
      <c r="E409" s="53" t="s">
        <v>477</v>
      </c>
      <c r="F409" s="114" t="s">
        <v>498</v>
      </c>
      <c r="G409" s="107" t="s">
        <v>477</v>
      </c>
      <c r="H409" s="154">
        <v>4212.6499999999996</v>
      </c>
      <c r="I409" s="52">
        <v>4110.07</v>
      </c>
    </row>
    <row r="410" spans="1:15" s="89" customFormat="1" ht="63">
      <c r="A410" s="152">
        <v>12</v>
      </c>
      <c r="B410" s="147" t="s">
        <v>499</v>
      </c>
      <c r="C410" s="151" t="s">
        <v>28</v>
      </c>
      <c r="D410" s="44" t="s">
        <v>477</v>
      </c>
      <c r="E410" s="53" t="s">
        <v>477</v>
      </c>
      <c r="F410" s="155" t="s">
        <v>500</v>
      </c>
      <c r="G410" s="107" t="s">
        <v>477</v>
      </c>
      <c r="H410" s="148">
        <v>5703</v>
      </c>
      <c r="I410" s="52">
        <v>6738.17</v>
      </c>
    </row>
    <row r="411" spans="1:15" s="90" customFormat="1" ht="15.75">
      <c r="B411" s="196" t="s">
        <v>1125</v>
      </c>
      <c r="G411" s="197"/>
      <c r="H411" s="197"/>
      <c r="I411" s="222"/>
    </row>
    <row r="412" spans="1:15" s="92" customFormat="1" ht="91.5" customHeight="1">
      <c r="A412" s="23">
        <v>1</v>
      </c>
      <c r="B412" s="24" t="s">
        <v>674</v>
      </c>
      <c r="C412" s="21" t="s">
        <v>398</v>
      </c>
      <c r="D412" s="21" t="s">
        <v>675</v>
      </c>
      <c r="E412" s="21" t="s">
        <v>13</v>
      </c>
      <c r="F412" s="156" t="s">
        <v>676</v>
      </c>
      <c r="G412" s="52">
        <f>0.776</f>
        <v>0.77600000000000002</v>
      </c>
      <c r="H412" s="52">
        <v>4660</v>
      </c>
      <c r="I412" s="52">
        <v>6589.3</v>
      </c>
      <c r="K412" s="93"/>
      <c r="L412" s="93"/>
      <c r="M412" s="93"/>
      <c r="N412" s="93"/>
      <c r="O412" s="93"/>
    </row>
    <row r="413" spans="1:15" s="89" customFormat="1" ht="47.25">
      <c r="A413" s="26">
        <v>2</v>
      </c>
      <c r="B413" s="35" t="s">
        <v>677</v>
      </c>
      <c r="C413" s="21" t="s">
        <v>398</v>
      </c>
      <c r="D413" s="21" t="s">
        <v>675</v>
      </c>
      <c r="E413" s="21" t="s">
        <v>13</v>
      </c>
      <c r="F413" s="156" t="s">
        <v>678</v>
      </c>
      <c r="G413" s="52">
        <f>0.776</f>
        <v>0.77600000000000002</v>
      </c>
      <c r="H413" s="52">
        <v>4660</v>
      </c>
      <c r="I413" s="78">
        <v>3851.07</v>
      </c>
    </row>
    <row r="414" spans="1:15" s="89" customFormat="1" ht="63">
      <c r="A414" s="23">
        <v>3</v>
      </c>
      <c r="B414" s="35" t="s">
        <v>679</v>
      </c>
      <c r="C414" s="21" t="s">
        <v>398</v>
      </c>
      <c r="D414" s="21" t="s">
        <v>675</v>
      </c>
      <c r="E414" s="21" t="s">
        <v>13</v>
      </c>
      <c r="F414" s="156" t="s">
        <v>680</v>
      </c>
      <c r="G414" s="78">
        <v>1.135</v>
      </c>
      <c r="H414" s="78">
        <v>6814</v>
      </c>
      <c r="I414" s="78">
        <v>9326.98</v>
      </c>
    </row>
    <row r="415" spans="1:15" s="89" customFormat="1" ht="63">
      <c r="A415" s="23">
        <v>4</v>
      </c>
      <c r="B415" s="35" t="s">
        <v>681</v>
      </c>
      <c r="C415" s="21" t="s">
        <v>398</v>
      </c>
      <c r="D415" s="21" t="s">
        <v>675</v>
      </c>
      <c r="E415" s="21" t="s">
        <v>13</v>
      </c>
      <c r="F415" s="156" t="s">
        <v>682</v>
      </c>
      <c r="G415" s="78">
        <v>1.21</v>
      </c>
      <c r="H415" s="78">
        <v>6659</v>
      </c>
      <c r="I415" s="78">
        <v>9890.17</v>
      </c>
    </row>
    <row r="416" spans="1:15" s="89" customFormat="1" ht="94.5">
      <c r="A416" s="26">
        <v>5</v>
      </c>
      <c r="B416" s="35" t="s">
        <v>683</v>
      </c>
      <c r="C416" s="21" t="s">
        <v>398</v>
      </c>
      <c r="D416" s="21" t="s">
        <v>675</v>
      </c>
      <c r="E416" s="21" t="s">
        <v>13</v>
      </c>
      <c r="F416" s="156" t="s">
        <v>684</v>
      </c>
      <c r="G416" s="78">
        <v>0.61199999999999999</v>
      </c>
      <c r="H416" s="78">
        <v>3674.98</v>
      </c>
      <c r="I416" s="78">
        <v>5127.1899999999996</v>
      </c>
    </row>
    <row r="417" spans="1:9" s="89" customFormat="1" ht="94.5">
      <c r="A417" s="23">
        <v>6</v>
      </c>
      <c r="B417" s="35" t="s">
        <v>685</v>
      </c>
      <c r="C417" s="21" t="s">
        <v>398</v>
      </c>
      <c r="D417" s="21" t="s">
        <v>675</v>
      </c>
      <c r="E417" s="21" t="s">
        <v>13</v>
      </c>
      <c r="F417" s="156" t="s">
        <v>686</v>
      </c>
      <c r="G417" s="78">
        <f>0.671</f>
        <v>0.67100000000000004</v>
      </c>
      <c r="H417" s="78">
        <v>4030.59</v>
      </c>
      <c r="I417" s="78">
        <v>5301.89</v>
      </c>
    </row>
    <row r="418" spans="1:9" s="89" customFormat="1" ht="63">
      <c r="A418" s="23">
        <v>7</v>
      </c>
      <c r="B418" s="4" t="s">
        <v>687</v>
      </c>
      <c r="C418" s="21" t="s">
        <v>398</v>
      </c>
      <c r="D418" s="21" t="s">
        <v>675</v>
      </c>
      <c r="E418" s="21" t="s">
        <v>13</v>
      </c>
      <c r="F418" s="156" t="s">
        <v>688</v>
      </c>
      <c r="G418" s="52">
        <v>0.9</v>
      </c>
      <c r="H418" s="81">
        <v>5400</v>
      </c>
      <c r="I418" s="52">
        <v>6480</v>
      </c>
    </row>
    <row r="419" spans="1:9" s="89" customFormat="1" ht="47.25">
      <c r="A419" s="26">
        <v>8</v>
      </c>
      <c r="B419" s="95" t="s">
        <v>689</v>
      </c>
      <c r="C419" s="21" t="s">
        <v>398</v>
      </c>
      <c r="D419" s="21" t="s">
        <v>675</v>
      </c>
      <c r="E419" s="21" t="s">
        <v>13</v>
      </c>
      <c r="F419" s="157" t="s">
        <v>690</v>
      </c>
      <c r="G419" s="52">
        <v>0.44600000000000001</v>
      </c>
      <c r="H419" s="52">
        <v>2679</v>
      </c>
      <c r="I419" s="52">
        <v>3214</v>
      </c>
    </row>
    <row r="420" spans="1:9" s="89" customFormat="1" ht="31.5">
      <c r="A420" s="23">
        <v>9</v>
      </c>
      <c r="B420" s="156" t="s">
        <v>691</v>
      </c>
      <c r="C420" s="21" t="s">
        <v>398</v>
      </c>
      <c r="D420" s="21" t="s">
        <v>675</v>
      </c>
      <c r="E420" s="21" t="s">
        <v>13</v>
      </c>
      <c r="F420" s="21" t="s">
        <v>13</v>
      </c>
      <c r="G420" s="52">
        <v>1.742</v>
      </c>
      <c r="H420" s="158">
        <v>10452</v>
      </c>
      <c r="I420" s="52">
        <v>12542</v>
      </c>
    </row>
    <row r="421" spans="1:9" s="89" customFormat="1" ht="31.5">
      <c r="A421" s="23">
        <v>10</v>
      </c>
      <c r="B421" s="156" t="s">
        <v>692</v>
      </c>
      <c r="C421" s="21" t="s">
        <v>398</v>
      </c>
      <c r="D421" s="21" t="s">
        <v>675</v>
      </c>
      <c r="E421" s="21" t="s">
        <v>13</v>
      </c>
      <c r="F421" s="21" t="s">
        <v>13</v>
      </c>
      <c r="G421" s="52">
        <v>1.357</v>
      </c>
      <c r="H421" s="158">
        <v>8142</v>
      </c>
      <c r="I421" s="52">
        <v>9770.4</v>
      </c>
    </row>
    <row r="422" spans="1:9" s="89" customFormat="1" ht="31.5">
      <c r="A422" s="26">
        <v>11</v>
      </c>
      <c r="B422" s="156" t="s">
        <v>693</v>
      </c>
      <c r="C422" s="21" t="s">
        <v>398</v>
      </c>
      <c r="D422" s="21" t="s">
        <v>675</v>
      </c>
      <c r="E422" s="21" t="s">
        <v>13</v>
      </c>
      <c r="F422" s="21" t="s">
        <v>13</v>
      </c>
      <c r="G422" s="52">
        <v>1.0149999999999999</v>
      </c>
      <c r="H422" s="158">
        <v>6090</v>
      </c>
      <c r="I422" s="52">
        <v>7308</v>
      </c>
    </row>
    <row r="423" spans="1:9" s="89" customFormat="1" ht="31.5">
      <c r="A423" s="23">
        <v>12</v>
      </c>
      <c r="B423" s="156" t="s">
        <v>694</v>
      </c>
      <c r="C423" s="21" t="s">
        <v>398</v>
      </c>
      <c r="D423" s="21" t="s">
        <v>675</v>
      </c>
      <c r="E423" s="21" t="s">
        <v>13</v>
      </c>
      <c r="F423" s="21" t="s">
        <v>13</v>
      </c>
      <c r="G423" s="52">
        <v>1.867</v>
      </c>
      <c r="H423" s="158">
        <v>11202</v>
      </c>
      <c r="I423" s="52">
        <v>13442</v>
      </c>
    </row>
    <row r="424" spans="1:9" s="89" customFormat="1" ht="31.5">
      <c r="A424" s="23">
        <v>13</v>
      </c>
      <c r="B424" s="156" t="s">
        <v>695</v>
      </c>
      <c r="C424" s="21" t="s">
        <v>398</v>
      </c>
      <c r="D424" s="21" t="s">
        <v>675</v>
      </c>
      <c r="E424" s="21" t="s">
        <v>13</v>
      </c>
      <c r="F424" s="21" t="s">
        <v>13</v>
      </c>
      <c r="G424" s="52">
        <v>1.0940000000000001</v>
      </c>
      <c r="H424" s="158">
        <v>6564</v>
      </c>
      <c r="I424" s="52">
        <v>7876</v>
      </c>
    </row>
    <row r="425" spans="1:9" s="89" customFormat="1" ht="31.5">
      <c r="A425" s="26">
        <v>14</v>
      </c>
      <c r="B425" s="156" t="s">
        <v>696</v>
      </c>
      <c r="C425" s="21" t="s">
        <v>398</v>
      </c>
      <c r="D425" s="21" t="s">
        <v>675</v>
      </c>
      <c r="E425" s="21" t="s">
        <v>13</v>
      </c>
      <c r="F425" s="21" t="s">
        <v>13</v>
      </c>
      <c r="G425" s="52">
        <v>1.1000000000000001</v>
      </c>
      <c r="H425" s="158">
        <v>6600</v>
      </c>
      <c r="I425" s="52">
        <v>7920</v>
      </c>
    </row>
    <row r="426" spans="1:9" s="89" customFormat="1" ht="46.5" customHeight="1">
      <c r="A426" s="23">
        <v>15</v>
      </c>
      <c r="B426" s="156" t="s">
        <v>697</v>
      </c>
      <c r="C426" s="21" t="s">
        <v>398</v>
      </c>
      <c r="D426" s="21" t="s">
        <v>675</v>
      </c>
      <c r="E426" s="21" t="s">
        <v>13</v>
      </c>
      <c r="F426" s="21" t="s">
        <v>13</v>
      </c>
      <c r="G426" s="52">
        <v>0.68700000000000006</v>
      </c>
      <c r="H426" s="158">
        <v>4122</v>
      </c>
      <c r="I426" s="52">
        <v>4946</v>
      </c>
    </row>
    <row r="427" spans="1:9" s="196" customFormat="1" ht="15.75">
      <c r="B427" s="211" t="s">
        <v>1124</v>
      </c>
      <c r="E427" s="211"/>
      <c r="G427" s="198"/>
      <c r="H427" s="198"/>
      <c r="I427" s="208"/>
    </row>
    <row r="428" spans="1:9" s="89" customFormat="1" ht="110.25">
      <c r="A428" s="26">
        <v>1</v>
      </c>
      <c r="B428" s="159" t="s">
        <v>229</v>
      </c>
      <c r="C428" s="26" t="s">
        <v>230</v>
      </c>
      <c r="D428" s="26"/>
      <c r="F428" s="36" t="s">
        <v>231</v>
      </c>
      <c r="G428" s="78"/>
      <c r="H428" s="160" t="s">
        <v>232</v>
      </c>
      <c r="I428" s="161" t="s">
        <v>1154</v>
      </c>
    </row>
    <row r="429" spans="1:9" s="89" customFormat="1" ht="110.25">
      <c r="A429" s="26">
        <v>2</v>
      </c>
      <c r="B429" s="35" t="s">
        <v>233</v>
      </c>
      <c r="C429" s="26" t="s">
        <v>230</v>
      </c>
      <c r="D429" s="26"/>
      <c r="E429" s="36"/>
      <c r="F429" s="36" t="s">
        <v>234</v>
      </c>
      <c r="G429" s="78"/>
      <c r="H429" s="162">
        <v>579</v>
      </c>
      <c r="I429" s="161" t="s">
        <v>1155</v>
      </c>
    </row>
    <row r="430" spans="1:9" s="89" customFormat="1" ht="110.25">
      <c r="A430" s="26">
        <v>3</v>
      </c>
      <c r="B430" s="35" t="s">
        <v>235</v>
      </c>
      <c r="C430" s="26" t="s">
        <v>230</v>
      </c>
      <c r="D430" s="26"/>
      <c r="E430" s="36"/>
      <c r="F430" s="36" t="s">
        <v>236</v>
      </c>
      <c r="G430" s="78"/>
      <c r="H430" s="78">
        <v>661</v>
      </c>
      <c r="I430" s="161" t="s">
        <v>1156</v>
      </c>
    </row>
    <row r="431" spans="1:9" s="89" customFormat="1" ht="110.25">
      <c r="A431" s="26">
        <v>4</v>
      </c>
      <c r="B431" s="35" t="s">
        <v>237</v>
      </c>
      <c r="C431" s="26" t="s">
        <v>230</v>
      </c>
      <c r="D431" s="26"/>
      <c r="E431" s="36"/>
      <c r="F431" s="36" t="s">
        <v>238</v>
      </c>
      <c r="G431" s="78"/>
      <c r="H431" s="78">
        <v>340</v>
      </c>
      <c r="I431" s="161">
        <v>1411.79</v>
      </c>
    </row>
    <row r="432" spans="1:9" s="89" customFormat="1" ht="110.25">
      <c r="A432" s="26">
        <v>5</v>
      </c>
      <c r="B432" s="159" t="s">
        <v>239</v>
      </c>
      <c r="C432" s="26" t="s">
        <v>230</v>
      </c>
      <c r="D432" s="26"/>
      <c r="E432" s="36"/>
      <c r="F432" s="36" t="s">
        <v>240</v>
      </c>
      <c r="G432" s="78"/>
      <c r="H432" s="78">
        <v>844</v>
      </c>
      <c r="I432" s="161">
        <v>3832.36</v>
      </c>
    </row>
    <row r="433" spans="1:15" s="89" customFormat="1" ht="47.25">
      <c r="A433" s="23">
        <v>6</v>
      </c>
      <c r="B433" s="95" t="s">
        <v>241</v>
      </c>
      <c r="C433" s="26" t="s">
        <v>230</v>
      </c>
      <c r="D433" s="21" t="s">
        <v>242</v>
      </c>
      <c r="E433" s="21"/>
      <c r="F433" s="21"/>
      <c r="G433" s="52"/>
      <c r="H433" s="52">
        <v>1569</v>
      </c>
      <c r="I433" s="52"/>
    </row>
    <row r="434" spans="1:15" s="89" customFormat="1" ht="47.25">
      <c r="A434" s="23">
        <v>7</v>
      </c>
      <c r="B434" s="95" t="s">
        <v>243</v>
      </c>
      <c r="C434" s="26" t="s">
        <v>230</v>
      </c>
      <c r="D434" s="21" t="s">
        <v>242</v>
      </c>
      <c r="E434" s="21"/>
      <c r="F434" s="21"/>
      <c r="G434" s="52"/>
      <c r="H434" s="52">
        <v>1197</v>
      </c>
      <c r="I434" s="52"/>
    </row>
    <row r="435" spans="1:15" s="89" customFormat="1" ht="47.25">
      <c r="A435" s="23">
        <v>8</v>
      </c>
      <c r="B435" s="95" t="s">
        <v>244</v>
      </c>
      <c r="C435" s="26" t="s">
        <v>230</v>
      </c>
      <c r="D435" s="21" t="s">
        <v>242</v>
      </c>
      <c r="E435" s="21"/>
      <c r="F435" s="21"/>
      <c r="G435" s="52"/>
      <c r="H435" s="52">
        <v>775</v>
      </c>
      <c r="I435" s="52"/>
    </row>
    <row r="436" spans="1:15" s="89" customFormat="1" ht="47.25">
      <c r="A436" s="23">
        <v>9</v>
      </c>
      <c r="B436" s="39" t="s">
        <v>245</v>
      </c>
      <c r="C436" s="26" t="s">
        <v>230</v>
      </c>
      <c r="D436" s="21" t="s">
        <v>242</v>
      </c>
      <c r="E436" s="40"/>
      <c r="F436" s="163"/>
      <c r="G436" s="52"/>
      <c r="H436" s="52">
        <v>1332</v>
      </c>
      <c r="I436" s="52"/>
    </row>
    <row r="437" spans="1:15" s="89" customFormat="1" ht="15.75">
      <c r="A437" s="30"/>
      <c r="B437" s="43"/>
      <c r="C437" s="44"/>
      <c r="D437" s="21"/>
      <c r="E437" s="21"/>
      <c r="F437" s="21"/>
      <c r="G437" s="86"/>
      <c r="H437" s="52"/>
      <c r="I437" s="86"/>
    </row>
    <row r="438" spans="1:15" s="89" customFormat="1" ht="47.25">
      <c r="A438" s="23">
        <v>10</v>
      </c>
      <c r="B438" s="39" t="s">
        <v>246</v>
      </c>
      <c r="C438" s="26" t="s">
        <v>230</v>
      </c>
      <c r="D438" s="21" t="s">
        <v>242</v>
      </c>
      <c r="E438" s="3"/>
      <c r="F438" s="36"/>
      <c r="G438" s="81"/>
      <c r="H438" s="81">
        <v>1040</v>
      </c>
      <c r="I438" s="81"/>
    </row>
    <row r="439" spans="1:15" s="89" customFormat="1" ht="47.25">
      <c r="A439" s="23">
        <v>11</v>
      </c>
      <c r="B439" s="39" t="s">
        <v>247</v>
      </c>
      <c r="C439" s="26" t="s">
        <v>230</v>
      </c>
      <c r="D439" s="21" t="s">
        <v>242</v>
      </c>
      <c r="E439" s="40"/>
      <c r="F439" s="163"/>
      <c r="G439" s="81"/>
      <c r="H439" s="81">
        <v>1187</v>
      </c>
      <c r="I439" s="81"/>
    </row>
    <row r="440" spans="1:15" s="89" customFormat="1" ht="46.5" customHeight="1">
      <c r="A440" s="23">
        <v>12</v>
      </c>
      <c r="B440" s="39" t="s">
        <v>248</v>
      </c>
      <c r="C440" s="26" t="s">
        <v>230</v>
      </c>
      <c r="D440" s="21" t="s">
        <v>242</v>
      </c>
      <c r="E440" s="40"/>
      <c r="F440" s="163"/>
      <c r="G440" s="81"/>
      <c r="H440" s="81"/>
      <c r="I440" s="81"/>
    </row>
    <row r="441" spans="1:15" s="89" customFormat="1" ht="47.25">
      <c r="A441" s="23">
        <v>13</v>
      </c>
      <c r="B441" s="39" t="s">
        <v>249</v>
      </c>
      <c r="C441" s="21" t="s">
        <v>230</v>
      </c>
      <c r="D441" s="21" t="s">
        <v>242</v>
      </c>
      <c r="E441" s="40"/>
      <c r="F441" s="163"/>
      <c r="G441" s="81"/>
      <c r="H441" s="81">
        <v>410</v>
      </c>
      <c r="I441" s="81"/>
    </row>
    <row r="442" spans="1:15" s="89" customFormat="1" ht="47.25">
      <c r="A442" s="23">
        <v>14</v>
      </c>
      <c r="B442" s="39" t="s">
        <v>250</v>
      </c>
      <c r="C442" s="21" t="s">
        <v>230</v>
      </c>
      <c r="D442" s="21" t="s">
        <v>242</v>
      </c>
      <c r="E442" s="40"/>
      <c r="F442" s="163"/>
      <c r="G442" s="81"/>
      <c r="H442" s="81">
        <v>230</v>
      </c>
      <c r="I442" s="81"/>
    </row>
    <row r="443" spans="1:15" s="89" customFormat="1" ht="15.75">
      <c r="A443" s="30"/>
      <c r="B443" s="43"/>
      <c r="C443" s="44"/>
      <c r="D443" s="21"/>
      <c r="E443" s="21"/>
      <c r="F443" s="21"/>
      <c r="G443" s="86"/>
      <c r="H443" s="52"/>
      <c r="I443" s="86"/>
    </row>
    <row r="444" spans="1:15" s="89" customFormat="1" ht="47.25">
      <c r="A444" s="23">
        <v>15</v>
      </c>
      <c r="B444" s="39" t="s">
        <v>251</v>
      </c>
      <c r="C444" s="21" t="s">
        <v>230</v>
      </c>
      <c r="D444" s="21" t="s">
        <v>242</v>
      </c>
      <c r="E444" s="3"/>
      <c r="F444" s="3"/>
      <c r="G444" s="81"/>
      <c r="H444" s="81"/>
      <c r="I444" s="81"/>
    </row>
    <row r="445" spans="1:15" s="90" customFormat="1" ht="15.75">
      <c r="B445" s="196" t="s">
        <v>1123</v>
      </c>
      <c r="G445" s="197"/>
      <c r="H445" s="197"/>
      <c r="I445" s="222"/>
    </row>
    <row r="446" spans="1:15" s="92" customFormat="1" ht="97.5" customHeight="1">
      <c r="A446" s="23">
        <v>1</v>
      </c>
      <c r="B446" s="24" t="s">
        <v>907</v>
      </c>
      <c r="C446" s="21" t="s">
        <v>33</v>
      </c>
      <c r="D446" s="21" t="s">
        <v>908</v>
      </c>
      <c r="E446" s="21" t="s">
        <v>909</v>
      </c>
      <c r="F446" s="21" t="s">
        <v>910</v>
      </c>
      <c r="G446" s="78" t="s">
        <v>911</v>
      </c>
      <c r="H446" s="78">
        <v>16861.900000000001</v>
      </c>
      <c r="I446" s="52">
        <v>92850.03</v>
      </c>
      <c r="K446" s="93"/>
      <c r="L446" s="93"/>
      <c r="M446" s="93"/>
      <c r="N446" s="93"/>
      <c r="O446" s="93"/>
    </row>
    <row r="447" spans="1:15" s="89" customFormat="1" ht="15.75">
      <c r="A447" s="26"/>
      <c r="B447" s="35"/>
      <c r="C447" s="26"/>
      <c r="D447" s="26"/>
      <c r="E447" s="36" t="s">
        <v>912</v>
      </c>
      <c r="F447" s="36"/>
      <c r="G447" s="81"/>
      <c r="H447" s="81"/>
      <c r="I447" s="78"/>
    </row>
    <row r="448" spans="1:15" s="89" customFormat="1" ht="57.75" customHeight="1">
      <c r="A448" s="26">
        <v>2</v>
      </c>
      <c r="B448" s="35" t="s">
        <v>913</v>
      </c>
      <c r="C448" s="26" t="s">
        <v>821</v>
      </c>
      <c r="D448" s="26">
        <v>2019</v>
      </c>
      <c r="E448" s="36" t="s">
        <v>914</v>
      </c>
      <c r="F448" s="36" t="s">
        <v>915</v>
      </c>
      <c r="G448" s="78">
        <v>1.6</v>
      </c>
      <c r="H448" s="78">
        <v>11087.5</v>
      </c>
      <c r="I448" s="78">
        <v>37639.949999999997</v>
      </c>
    </row>
    <row r="449" spans="1:10" s="90" customFormat="1" ht="15.75">
      <c r="B449" s="196" t="s">
        <v>1122</v>
      </c>
      <c r="G449" s="197"/>
      <c r="H449" s="197"/>
      <c r="I449" s="222"/>
    </row>
    <row r="450" spans="1:10" s="89" customFormat="1" ht="31.5">
      <c r="A450" s="26" t="s">
        <v>170</v>
      </c>
      <c r="B450" s="35" t="s">
        <v>280</v>
      </c>
      <c r="C450" s="26" t="s">
        <v>28</v>
      </c>
      <c r="D450" s="26"/>
      <c r="E450" s="36"/>
      <c r="F450" s="3"/>
      <c r="G450" s="79">
        <v>1.724</v>
      </c>
      <c r="H450" s="78">
        <v>10344</v>
      </c>
      <c r="I450" s="78">
        <v>12387.45</v>
      </c>
    </row>
    <row r="451" spans="1:10" s="89" customFormat="1" ht="47.25">
      <c r="A451" s="26" t="s">
        <v>172</v>
      </c>
      <c r="B451" s="35" t="s">
        <v>281</v>
      </c>
      <c r="C451" s="26" t="s">
        <v>28</v>
      </c>
      <c r="D451" s="26"/>
      <c r="E451" s="36"/>
      <c r="F451" s="36" t="s">
        <v>282</v>
      </c>
      <c r="G451" s="79" t="s">
        <v>283</v>
      </c>
      <c r="H451" s="78">
        <v>4515</v>
      </c>
      <c r="I451" s="78">
        <v>6307.06</v>
      </c>
    </row>
    <row r="452" spans="1:10" s="89" customFormat="1" ht="15.75">
      <c r="A452" s="26" t="s">
        <v>174</v>
      </c>
      <c r="B452" s="35" t="s">
        <v>284</v>
      </c>
      <c r="C452" s="26" t="s">
        <v>28</v>
      </c>
      <c r="D452" s="26"/>
      <c r="E452" s="36"/>
      <c r="F452" s="3"/>
      <c r="G452" s="79">
        <v>0.42799999999999999</v>
      </c>
      <c r="H452" s="79">
        <v>2140</v>
      </c>
      <c r="I452" s="79">
        <v>2779.55</v>
      </c>
      <c r="J452" s="164"/>
    </row>
    <row r="453" spans="1:10" s="89" customFormat="1" ht="94.5">
      <c r="A453" s="26" t="s">
        <v>177</v>
      </c>
      <c r="B453" s="113" t="s">
        <v>285</v>
      </c>
      <c r="C453" s="26" t="s">
        <v>28</v>
      </c>
      <c r="D453" s="26"/>
      <c r="E453" s="36"/>
      <c r="F453" s="36" t="s">
        <v>286</v>
      </c>
      <c r="G453" s="79">
        <v>2.109</v>
      </c>
      <c r="H453" s="79">
        <v>12654</v>
      </c>
      <c r="I453" s="79">
        <v>10025.69</v>
      </c>
    </row>
    <row r="454" spans="1:10" s="89" customFormat="1" ht="52.5" customHeight="1">
      <c r="A454" s="26" t="s">
        <v>179</v>
      </c>
      <c r="B454" s="39" t="s">
        <v>287</v>
      </c>
      <c r="C454" s="26" t="s">
        <v>28</v>
      </c>
      <c r="D454" s="26"/>
      <c r="E454" s="36"/>
      <c r="F454" s="36" t="s">
        <v>288</v>
      </c>
      <c r="G454" s="78">
        <v>1.048</v>
      </c>
      <c r="H454" s="78">
        <v>7558</v>
      </c>
      <c r="I454" s="78">
        <v>9925.6200000000008</v>
      </c>
    </row>
    <row r="455" spans="1:10" s="89" customFormat="1" ht="104.1" customHeight="1">
      <c r="A455" s="26" t="s">
        <v>181</v>
      </c>
      <c r="B455" s="113" t="s">
        <v>289</v>
      </c>
      <c r="C455" s="26" t="s">
        <v>28</v>
      </c>
      <c r="D455" s="26"/>
      <c r="E455" s="36"/>
      <c r="F455" s="36" t="s">
        <v>290</v>
      </c>
      <c r="G455" s="161">
        <v>1.3</v>
      </c>
      <c r="H455" s="78">
        <v>7485</v>
      </c>
      <c r="I455" s="78">
        <v>14677.67</v>
      </c>
      <c r="J455" s="37"/>
    </row>
    <row r="456" spans="1:10" s="89" customFormat="1" ht="47.25">
      <c r="A456" s="23" t="s">
        <v>183</v>
      </c>
      <c r="B456" s="113" t="s">
        <v>291</v>
      </c>
      <c r="C456" s="21" t="s">
        <v>28</v>
      </c>
      <c r="D456" s="21"/>
      <c r="E456" s="21"/>
      <c r="F456" s="36" t="s">
        <v>292</v>
      </c>
      <c r="G456" s="52">
        <v>2.5209999999999999</v>
      </c>
      <c r="H456" s="52">
        <v>14242</v>
      </c>
      <c r="I456" s="52">
        <v>18744.21</v>
      </c>
    </row>
    <row r="457" spans="1:10" s="89" customFormat="1" ht="62.45" customHeight="1">
      <c r="A457" s="23" t="s">
        <v>185</v>
      </c>
      <c r="B457" s="113" t="s">
        <v>293</v>
      </c>
      <c r="C457" s="21" t="s">
        <v>28</v>
      </c>
      <c r="D457" s="21"/>
      <c r="E457" s="21"/>
      <c r="F457" s="36" t="s">
        <v>294</v>
      </c>
      <c r="G457" s="52">
        <v>1.4890000000000001</v>
      </c>
      <c r="H457" s="52">
        <v>10723</v>
      </c>
      <c r="I457" s="52">
        <v>17180.759999999998</v>
      </c>
    </row>
    <row r="458" spans="1:10" s="89" customFormat="1" ht="47.25">
      <c r="A458" s="23" t="s">
        <v>187</v>
      </c>
      <c r="B458" s="4" t="s">
        <v>295</v>
      </c>
      <c r="C458" s="21" t="s">
        <v>28</v>
      </c>
      <c r="D458" s="21"/>
      <c r="E458" s="40"/>
      <c r="F458" s="103" t="s">
        <v>296</v>
      </c>
      <c r="G458" s="52">
        <v>0.32800000000000001</v>
      </c>
      <c r="H458" s="52">
        <v>2440</v>
      </c>
      <c r="I458" s="52">
        <v>2593.8000000000002</v>
      </c>
    </row>
    <row r="459" spans="1:10" s="89" customFormat="1" ht="99.6" customHeight="1">
      <c r="A459" s="23" t="s">
        <v>189</v>
      </c>
      <c r="B459" s="113" t="s">
        <v>297</v>
      </c>
      <c r="C459" s="21" t="s">
        <v>28</v>
      </c>
      <c r="D459" s="21"/>
      <c r="E459" s="3"/>
      <c r="F459" s="36" t="s">
        <v>298</v>
      </c>
      <c r="G459" s="81">
        <v>1</v>
      </c>
      <c r="H459" s="81">
        <v>6300</v>
      </c>
      <c r="I459" s="81">
        <v>5949.49</v>
      </c>
    </row>
    <row r="460" spans="1:10" s="89" customFormat="1" ht="95.1" customHeight="1">
      <c r="A460" s="23" t="s">
        <v>191</v>
      </c>
      <c r="B460" s="165" t="s">
        <v>299</v>
      </c>
      <c r="C460" s="3" t="s">
        <v>28</v>
      </c>
      <c r="D460" s="3"/>
      <c r="E460" s="103"/>
      <c r="F460" s="36" t="s">
        <v>300</v>
      </c>
      <c r="G460" s="81">
        <v>1.17</v>
      </c>
      <c r="H460" s="81">
        <v>5344</v>
      </c>
      <c r="I460" s="81">
        <v>2539.96</v>
      </c>
    </row>
    <row r="461" spans="1:10" s="89" customFormat="1" ht="101.1" customHeight="1">
      <c r="A461" s="23" t="s">
        <v>193</v>
      </c>
      <c r="B461" s="39" t="s">
        <v>301</v>
      </c>
      <c r="C461" s="21" t="s">
        <v>28</v>
      </c>
      <c r="D461" s="21"/>
      <c r="E461" s="21"/>
      <c r="F461" s="36" t="s">
        <v>302</v>
      </c>
      <c r="G461" s="52">
        <v>0.39</v>
      </c>
      <c r="H461" s="52">
        <v>2145</v>
      </c>
      <c r="I461" s="52">
        <v>2611.6799999999998</v>
      </c>
      <c r="J461" s="164"/>
    </row>
    <row r="462" spans="1:10" s="89" customFormat="1" ht="93" customHeight="1">
      <c r="A462" s="23" t="s">
        <v>195</v>
      </c>
      <c r="B462" s="113" t="s">
        <v>303</v>
      </c>
      <c r="C462" s="21" t="s">
        <v>28</v>
      </c>
      <c r="D462" s="21"/>
      <c r="E462" s="103"/>
      <c r="F462" s="40" t="s">
        <v>304</v>
      </c>
      <c r="G462" s="81">
        <v>0.65</v>
      </c>
      <c r="H462" s="81">
        <v>3437.5</v>
      </c>
      <c r="I462" s="81">
        <v>4159.71</v>
      </c>
    </row>
    <row r="463" spans="1:10" s="89" customFormat="1" ht="46.5" customHeight="1">
      <c r="A463" s="23" t="s">
        <v>197</v>
      </c>
      <c r="B463" s="4" t="s">
        <v>305</v>
      </c>
      <c r="C463" s="21" t="s">
        <v>28</v>
      </c>
      <c r="D463" s="21"/>
      <c r="E463" s="103"/>
      <c r="F463" s="40" t="s">
        <v>306</v>
      </c>
      <c r="G463" s="81">
        <v>1.6</v>
      </c>
      <c r="H463" s="81">
        <v>9506</v>
      </c>
      <c r="I463" s="81">
        <v>6782.2</v>
      </c>
    </row>
    <row r="464" spans="1:10" s="89" customFormat="1" ht="63">
      <c r="A464" s="23" t="s">
        <v>199</v>
      </c>
      <c r="B464" s="4" t="s">
        <v>307</v>
      </c>
      <c r="C464" s="21" t="s">
        <v>28</v>
      </c>
      <c r="D464" s="21"/>
      <c r="E464" s="166"/>
      <c r="F464" s="36" t="s">
        <v>308</v>
      </c>
      <c r="G464" s="81">
        <v>0.20899999999999999</v>
      </c>
      <c r="H464" s="81">
        <v>859</v>
      </c>
      <c r="I464" s="81">
        <v>939.36</v>
      </c>
    </row>
    <row r="465" spans="1:15" s="89" customFormat="1" ht="46.5" customHeight="1">
      <c r="A465" s="23" t="s">
        <v>201</v>
      </c>
      <c r="B465" s="4" t="s">
        <v>309</v>
      </c>
      <c r="C465" s="21" t="s">
        <v>28</v>
      </c>
      <c r="D465" s="21"/>
      <c r="E465" s="3"/>
      <c r="F465" s="36" t="s">
        <v>310</v>
      </c>
      <c r="G465" s="81">
        <v>1.7070000000000001</v>
      </c>
      <c r="H465" s="81">
        <v>6968</v>
      </c>
      <c r="I465" s="81">
        <v>7190.95</v>
      </c>
    </row>
    <row r="466" spans="1:15" s="89" customFormat="1" ht="94.5">
      <c r="A466" s="26" t="s">
        <v>203</v>
      </c>
      <c r="B466" s="35" t="s">
        <v>311</v>
      </c>
      <c r="C466" s="26" t="s">
        <v>28</v>
      </c>
      <c r="D466" s="26"/>
      <c r="E466" s="36"/>
      <c r="F466" s="36" t="s">
        <v>312</v>
      </c>
      <c r="G466" s="78">
        <v>0.45800000000000002</v>
      </c>
      <c r="H466" s="78">
        <v>2977</v>
      </c>
      <c r="I466" s="78">
        <v>3232.53</v>
      </c>
      <c r="J466" s="164"/>
    </row>
    <row r="467" spans="1:15" s="89" customFormat="1" ht="109.5" customHeight="1">
      <c r="A467" s="23" t="s">
        <v>205</v>
      </c>
      <c r="B467" s="4" t="s">
        <v>313</v>
      </c>
      <c r="C467" s="3" t="s">
        <v>28</v>
      </c>
      <c r="D467" s="3"/>
      <c r="E467" s="3"/>
      <c r="F467" s="36" t="s">
        <v>314</v>
      </c>
      <c r="G467" s="81">
        <v>1.425</v>
      </c>
      <c r="H467" s="81">
        <v>10368.1</v>
      </c>
      <c r="I467" s="81">
        <v>18892.439999999999</v>
      </c>
    </row>
    <row r="468" spans="1:15" s="89" customFormat="1" ht="91.5" customHeight="1">
      <c r="A468" s="23" t="s">
        <v>207</v>
      </c>
      <c r="B468" s="4" t="s">
        <v>315</v>
      </c>
      <c r="C468" s="3" t="s">
        <v>28</v>
      </c>
      <c r="D468" s="3"/>
      <c r="E468" s="103"/>
      <c r="F468" s="103" t="s">
        <v>316</v>
      </c>
      <c r="G468" s="81">
        <v>0.59099999999999997</v>
      </c>
      <c r="H468" s="81">
        <v>3073.2</v>
      </c>
      <c r="I468" s="81">
        <v>2931.63</v>
      </c>
    </row>
    <row r="469" spans="1:15" s="89" customFormat="1" ht="66.95" customHeight="1">
      <c r="A469" s="23" t="s">
        <v>209</v>
      </c>
      <c r="B469" s="4" t="s">
        <v>317</v>
      </c>
      <c r="C469" s="21" t="s">
        <v>28</v>
      </c>
      <c r="D469" s="21"/>
      <c r="E469" s="3"/>
      <c r="F469" s="36" t="s">
        <v>310</v>
      </c>
      <c r="G469" s="81">
        <v>1.3</v>
      </c>
      <c r="H469" s="81">
        <v>7268</v>
      </c>
      <c r="I469" s="81">
        <v>8292.5</v>
      </c>
    </row>
    <row r="470" spans="1:15" s="89" customFormat="1" ht="94.5">
      <c r="A470" s="23" t="s">
        <v>211</v>
      </c>
      <c r="B470" s="4" t="s">
        <v>318</v>
      </c>
      <c r="C470" s="21" t="s">
        <v>319</v>
      </c>
      <c r="D470" s="21"/>
      <c r="E470" s="3"/>
      <c r="F470" s="36" t="s">
        <v>320</v>
      </c>
      <c r="G470" s="81">
        <v>0.86099999999999999</v>
      </c>
      <c r="H470" s="81">
        <v>5464</v>
      </c>
      <c r="I470" s="81">
        <v>3157.14</v>
      </c>
    </row>
    <row r="471" spans="1:15" s="89" customFormat="1" ht="94.5">
      <c r="A471" s="3" t="s">
        <v>213</v>
      </c>
      <c r="B471" s="4" t="s">
        <v>321</v>
      </c>
      <c r="C471" s="21" t="s">
        <v>28</v>
      </c>
      <c r="D471" s="3"/>
      <c r="E471" s="3"/>
      <c r="F471" s="36" t="s">
        <v>322</v>
      </c>
      <c r="G471" s="52">
        <v>0.42</v>
      </c>
      <c r="H471" s="52">
        <v>2827.5</v>
      </c>
      <c r="I471" s="52">
        <v>3013.44</v>
      </c>
    </row>
    <row r="472" spans="1:15" s="89" customFormat="1" ht="47.25">
      <c r="A472" s="3" t="s">
        <v>215</v>
      </c>
      <c r="B472" s="41" t="s">
        <v>323</v>
      </c>
      <c r="C472" s="21" t="s">
        <v>28</v>
      </c>
      <c r="D472" s="3"/>
      <c r="E472" s="3"/>
      <c r="F472" s="36" t="s">
        <v>324</v>
      </c>
      <c r="G472" s="52">
        <v>563</v>
      </c>
      <c r="H472" s="52">
        <v>4095</v>
      </c>
      <c r="I472" s="81">
        <v>4401.57</v>
      </c>
    </row>
    <row r="473" spans="1:15" s="89" customFormat="1" ht="47.25">
      <c r="A473" s="23" t="s">
        <v>217</v>
      </c>
      <c r="B473" s="4" t="s">
        <v>325</v>
      </c>
      <c r="C473" s="21" t="s">
        <v>28</v>
      </c>
      <c r="D473" s="21"/>
      <c r="E473" s="3"/>
      <c r="F473" s="36" t="s">
        <v>326</v>
      </c>
      <c r="G473" s="81">
        <v>0.16500000000000001</v>
      </c>
      <c r="H473" s="81">
        <v>1075</v>
      </c>
      <c r="I473" s="81">
        <v>1114.96</v>
      </c>
    </row>
    <row r="474" spans="1:15" s="89" customFormat="1" ht="47.25">
      <c r="A474" s="23">
        <v>25</v>
      </c>
      <c r="B474" s="4" t="s">
        <v>327</v>
      </c>
      <c r="C474" s="21" t="s">
        <v>28</v>
      </c>
      <c r="D474" s="21"/>
      <c r="E474" s="3"/>
      <c r="F474" s="36" t="s">
        <v>328</v>
      </c>
      <c r="G474" s="81">
        <v>0.52500000000000002</v>
      </c>
      <c r="H474" s="81">
        <v>3031</v>
      </c>
      <c r="I474" s="81">
        <v>3269.07</v>
      </c>
    </row>
    <row r="475" spans="1:15" s="90" customFormat="1" ht="15.75">
      <c r="B475" s="196" t="s">
        <v>1120</v>
      </c>
      <c r="G475" s="197"/>
      <c r="H475" s="197"/>
      <c r="I475" s="222"/>
    </row>
    <row r="476" spans="1:15" s="92" customFormat="1" ht="54" customHeight="1">
      <c r="A476" s="30">
        <v>1</v>
      </c>
      <c r="B476" s="24" t="s">
        <v>657</v>
      </c>
      <c r="C476" s="128" t="s">
        <v>33</v>
      </c>
      <c r="D476" s="128" t="s">
        <v>658</v>
      </c>
      <c r="E476" s="260" t="s">
        <v>659</v>
      </c>
      <c r="F476" s="261"/>
      <c r="G476" s="52">
        <v>2.1604899999999998</v>
      </c>
      <c r="H476" s="52"/>
      <c r="I476" s="52">
        <v>129200.11</v>
      </c>
      <c r="K476" s="93"/>
      <c r="L476" s="93"/>
      <c r="M476" s="93"/>
      <c r="N476" s="93"/>
      <c r="O476" s="93"/>
    </row>
    <row r="477" spans="1:15" s="89" customFormat="1" ht="63">
      <c r="A477" s="30">
        <v>2</v>
      </c>
      <c r="B477" s="24" t="s">
        <v>660</v>
      </c>
      <c r="C477" s="128" t="s">
        <v>33</v>
      </c>
      <c r="D477" s="128" t="s">
        <v>351</v>
      </c>
      <c r="E477" s="260" t="s">
        <v>659</v>
      </c>
      <c r="F477" s="261"/>
      <c r="G477" s="52"/>
      <c r="H477" s="52">
        <v>810.84</v>
      </c>
      <c r="I477" s="52">
        <v>25488.959999999999</v>
      </c>
    </row>
    <row r="478" spans="1:15" s="90" customFormat="1" ht="15.75">
      <c r="B478" s="211" t="s">
        <v>1121</v>
      </c>
      <c r="F478" s="223"/>
      <c r="G478" s="197"/>
      <c r="H478" s="197"/>
      <c r="I478" s="222"/>
    </row>
    <row r="479" spans="1:15" s="89" customFormat="1" ht="94.5">
      <c r="A479" s="36">
        <v>1</v>
      </c>
      <c r="B479" s="167" t="s">
        <v>975</v>
      </c>
      <c r="C479" s="36" t="s">
        <v>28</v>
      </c>
      <c r="D479" s="36">
        <v>2019</v>
      </c>
      <c r="E479" s="36"/>
      <c r="F479" s="89" t="s">
        <v>976</v>
      </c>
      <c r="G479" s="161">
        <v>1.0329999999999999</v>
      </c>
      <c r="H479" s="161">
        <v>1033</v>
      </c>
      <c r="I479" s="161">
        <v>1413.38</v>
      </c>
    </row>
    <row r="480" spans="1:15" s="89" customFormat="1" ht="94.5">
      <c r="A480" s="36">
        <v>2</v>
      </c>
      <c r="B480" s="35" t="s">
        <v>977</v>
      </c>
      <c r="C480" s="36" t="s">
        <v>28</v>
      </c>
      <c r="D480" s="36">
        <v>2019</v>
      </c>
      <c r="E480" s="36"/>
      <c r="F480" s="36" t="s">
        <v>978</v>
      </c>
      <c r="G480" s="161">
        <v>2.4</v>
      </c>
      <c r="H480" s="161">
        <v>2372</v>
      </c>
      <c r="I480" s="161">
        <v>10450.52</v>
      </c>
    </row>
    <row r="481" spans="1:9" s="89" customFormat="1" ht="94.5">
      <c r="A481" s="36">
        <v>3</v>
      </c>
      <c r="B481" s="35" t="s">
        <v>979</v>
      </c>
      <c r="C481" s="36" t="s">
        <v>28</v>
      </c>
      <c r="D481" s="36">
        <v>2019</v>
      </c>
      <c r="E481" s="36"/>
      <c r="F481" s="36" t="s">
        <v>980</v>
      </c>
      <c r="G481" s="161">
        <v>0.61499999999999999</v>
      </c>
      <c r="H481" s="161">
        <v>615</v>
      </c>
      <c r="I481" s="161">
        <v>1042.81</v>
      </c>
    </row>
    <row r="482" spans="1:9" s="89" customFormat="1" ht="94.5">
      <c r="A482" s="36">
        <v>4</v>
      </c>
      <c r="B482" s="35" t="s">
        <v>981</v>
      </c>
      <c r="C482" s="36" t="s">
        <v>28</v>
      </c>
      <c r="D482" s="36">
        <v>2019</v>
      </c>
      <c r="E482" s="36"/>
      <c r="F482" s="36" t="s">
        <v>982</v>
      </c>
      <c r="G482" s="161">
        <v>0.35899999999999999</v>
      </c>
      <c r="H482" s="161">
        <v>359</v>
      </c>
      <c r="I482" s="161">
        <v>2183.67</v>
      </c>
    </row>
    <row r="483" spans="1:9" s="89" customFormat="1" ht="94.5">
      <c r="A483" s="36">
        <v>5</v>
      </c>
      <c r="B483" s="35" t="s">
        <v>983</v>
      </c>
      <c r="C483" s="36" t="s">
        <v>28</v>
      </c>
      <c r="D483" s="36">
        <v>2019</v>
      </c>
      <c r="E483" s="36"/>
      <c r="F483" s="36" t="s">
        <v>984</v>
      </c>
      <c r="G483" s="161">
        <v>0.156</v>
      </c>
      <c r="H483" s="161">
        <v>156</v>
      </c>
      <c r="I483" s="161">
        <v>869.46</v>
      </c>
    </row>
    <row r="484" spans="1:9" s="89" customFormat="1" ht="94.5">
      <c r="A484" s="3">
        <v>6</v>
      </c>
      <c r="B484" s="25" t="s">
        <v>985</v>
      </c>
      <c r="C484" s="36" t="s">
        <v>28</v>
      </c>
      <c r="D484" s="36">
        <v>2019</v>
      </c>
      <c r="E484" s="3"/>
      <c r="F484" s="3" t="s">
        <v>986</v>
      </c>
      <c r="G484" s="52">
        <v>0.375</v>
      </c>
      <c r="H484" s="81">
        <v>375</v>
      </c>
      <c r="I484" s="52">
        <v>3044.12</v>
      </c>
    </row>
    <row r="485" spans="1:9" s="89" customFormat="1" ht="94.5">
      <c r="A485" s="23">
        <v>7</v>
      </c>
      <c r="B485" s="95" t="s">
        <v>987</v>
      </c>
      <c r="C485" s="36" t="s">
        <v>28</v>
      </c>
      <c r="D485" s="36">
        <v>2019</v>
      </c>
      <c r="E485" s="21"/>
      <c r="F485" s="21" t="s">
        <v>988</v>
      </c>
      <c r="G485" s="52">
        <v>1.524</v>
      </c>
      <c r="H485" s="52">
        <v>1524</v>
      </c>
      <c r="I485" s="52">
        <v>10684.34</v>
      </c>
    </row>
    <row r="486" spans="1:9" s="89" customFormat="1" ht="94.5">
      <c r="A486" s="23">
        <v>8</v>
      </c>
      <c r="B486" s="39" t="s">
        <v>989</v>
      </c>
      <c r="C486" s="36" t="s">
        <v>28</v>
      </c>
      <c r="D486" s="36">
        <v>2019</v>
      </c>
      <c r="E486" s="21"/>
      <c r="F486" s="21" t="s">
        <v>990</v>
      </c>
      <c r="G486" s="52">
        <v>0.221</v>
      </c>
      <c r="H486" s="52">
        <v>221</v>
      </c>
      <c r="I486" s="52">
        <v>1407.84</v>
      </c>
    </row>
    <row r="487" spans="1:9" s="89" customFormat="1" ht="95.25" thickBot="1">
      <c r="A487" s="23">
        <v>9</v>
      </c>
      <c r="B487" s="39" t="s">
        <v>991</v>
      </c>
      <c r="C487" s="36" t="s">
        <v>28</v>
      </c>
      <c r="D487" s="36">
        <v>2019</v>
      </c>
      <c r="E487" s="21"/>
      <c r="F487" s="21" t="s">
        <v>992</v>
      </c>
      <c r="G487" s="52">
        <v>0.69</v>
      </c>
      <c r="H487" s="52">
        <v>690</v>
      </c>
      <c r="I487" s="52">
        <v>743.14</v>
      </c>
    </row>
    <row r="488" spans="1:9" s="89" customFormat="1" ht="32.25" thickBot="1">
      <c r="A488" s="23">
        <v>10</v>
      </c>
      <c r="B488" s="168" t="s">
        <v>993</v>
      </c>
      <c r="C488" s="36" t="s">
        <v>28</v>
      </c>
      <c r="D488" s="36">
        <v>2019</v>
      </c>
      <c r="E488" s="169"/>
      <c r="F488" s="128" t="s">
        <v>34</v>
      </c>
      <c r="G488" s="52">
        <v>1.49</v>
      </c>
      <c r="H488" s="52">
        <v>1490</v>
      </c>
      <c r="I488" s="52">
        <v>11382.78</v>
      </c>
    </row>
    <row r="489" spans="1:9" s="89" customFormat="1" ht="63.75" thickBot="1">
      <c r="A489" s="30">
        <v>11</v>
      </c>
      <c r="B489" s="170" t="s">
        <v>994</v>
      </c>
      <c r="C489" s="36" t="s">
        <v>28</v>
      </c>
      <c r="D489" s="36">
        <v>2019</v>
      </c>
      <c r="E489" s="21"/>
      <c r="F489" s="42" t="s">
        <v>34</v>
      </c>
      <c r="G489" s="52">
        <v>0.73699999999999999</v>
      </c>
      <c r="H489" s="52">
        <v>737</v>
      </c>
      <c r="I489" s="52">
        <v>6998</v>
      </c>
    </row>
    <row r="490" spans="1:9" s="89" customFormat="1" ht="48" thickBot="1">
      <c r="A490" s="23">
        <v>12</v>
      </c>
      <c r="B490" s="170" t="s">
        <v>995</v>
      </c>
      <c r="C490" s="36" t="s">
        <v>28</v>
      </c>
      <c r="D490" s="36">
        <v>2019</v>
      </c>
      <c r="E490" s="3"/>
      <c r="F490" s="42" t="s">
        <v>34</v>
      </c>
      <c r="G490" s="81">
        <v>0.17199999999999999</v>
      </c>
      <c r="H490" s="81">
        <v>172</v>
      </c>
      <c r="I490" s="81">
        <v>1050</v>
      </c>
    </row>
    <row r="491" spans="1:9" s="89" customFormat="1" ht="48" thickBot="1">
      <c r="A491" s="23">
        <v>13</v>
      </c>
      <c r="B491" s="170" t="s">
        <v>996</v>
      </c>
      <c r="C491" s="36" t="s">
        <v>28</v>
      </c>
      <c r="D491" s="36">
        <v>2019</v>
      </c>
      <c r="E491" s="169"/>
      <c r="F491" s="128" t="s">
        <v>34</v>
      </c>
      <c r="G491" s="81" t="s">
        <v>997</v>
      </c>
      <c r="H491" s="81">
        <v>1023.8</v>
      </c>
      <c r="I491" s="81">
        <v>5122.62</v>
      </c>
    </row>
    <row r="492" spans="1:9" s="89" customFormat="1" ht="80.45" customHeight="1" thickBot="1">
      <c r="A492" s="23">
        <v>14</v>
      </c>
      <c r="B492" s="170" t="s">
        <v>998</v>
      </c>
      <c r="C492" s="36" t="s">
        <v>28</v>
      </c>
      <c r="D492" s="36">
        <v>2019</v>
      </c>
      <c r="E492" s="169"/>
      <c r="F492" s="128" t="s">
        <v>34</v>
      </c>
      <c r="G492" s="81" t="s">
        <v>999</v>
      </c>
      <c r="H492" s="81">
        <v>653.20000000000005</v>
      </c>
      <c r="I492" s="81">
        <v>2365</v>
      </c>
    </row>
    <row r="493" spans="1:9" s="89" customFormat="1" ht="79.5" thickBot="1">
      <c r="A493" s="23">
        <v>15</v>
      </c>
      <c r="B493" s="170" t="s">
        <v>1000</v>
      </c>
      <c r="C493" s="36" t="s">
        <v>28</v>
      </c>
      <c r="D493" s="36">
        <v>2019</v>
      </c>
      <c r="E493" s="169"/>
      <c r="F493" s="128" t="s">
        <v>34</v>
      </c>
      <c r="G493" s="81">
        <v>0.54600000000000004</v>
      </c>
      <c r="H493" s="81">
        <v>546</v>
      </c>
      <c r="I493" s="81">
        <v>2424.85</v>
      </c>
    </row>
    <row r="494" spans="1:9" s="89" customFormat="1" ht="32.25" thickBot="1">
      <c r="A494" s="23">
        <v>16</v>
      </c>
      <c r="B494" s="168" t="s">
        <v>1001</v>
      </c>
      <c r="C494" s="36" t="s">
        <v>28</v>
      </c>
      <c r="D494" s="36">
        <v>2019</v>
      </c>
      <c r="E494" s="169"/>
      <c r="F494" s="128" t="s">
        <v>34</v>
      </c>
      <c r="G494" s="81">
        <v>0.75</v>
      </c>
      <c r="H494" s="81">
        <v>750</v>
      </c>
      <c r="I494" s="81">
        <v>2491.31</v>
      </c>
    </row>
    <row r="495" spans="1:9" s="89" customFormat="1" ht="32.25" thickBot="1">
      <c r="A495" s="30">
        <v>17</v>
      </c>
      <c r="B495" s="170" t="s">
        <v>1002</v>
      </c>
      <c r="C495" s="36" t="s">
        <v>28</v>
      </c>
      <c r="D495" s="36">
        <v>2019</v>
      </c>
      <c r="E495" s="21"/>
      <c r="F495" s="42" t="s">
        <v>34</v>
      </c>
      <c r="G495" s="52">
        <v>0.22</v>
      </c>
      <c r="H495" s="52">
        <v>220</v>
      </c>
      <c r="I495" s="52">
        <v>3900.88</v>
      </c>
    </row>
    <row r="496" spans="1:9" s="89" customFormat="1" ht="32.25" thickBot="1">
      <c r="A496" s="23">
        <v>18</v>
      </c>
      <c r="B496" s="170" t="s">
        <v>1003</v>
      </c>
      <c r="C496" s="36" t="s">
        <v>28</v>
      </c>
      <c r="D496" s="36">
        <v>2019</v>
      </c>
      <c r="E496" s="3"/>
      <c r="F496" s="42" t="s">
        <v>34</v>
      </c>
      <c r="G496" s="81">
        <v>1.4</v>
      </c>
      <c r="H496" s="81">
        <v>1400</v>
      </c>
      <c r="I496" s="81">
        <v>7028.24</v>
      </c>
    </row>
    <row r="497" spans="1:9" s="89" customFormat="1" ht="32.25" thickBot="1">
      <c r="A497" s="23">
        <v>19</v>
      </c>
      <c r="B497" s="170" t="s">
        <v>1004</v>
      </c>
      <c r="C497" s="36" t="s">
        <v>28</v>
      </c>
      <c r="D497" s="36">
        <v>2019</v>
      </c>
      <c r="E497" s="3"/>
      <c r="F497" s="42" t="s">
        <v>34</v>
      </c>
      <c r="G497" s="81">
        <v>0.75</v>
      </c>
      <c r="H497" s="81">
        <v>750</v>
      </c>
      <c r="I497" s="81">
        <v>1913.73</v>
      </c>
    </row>
    <row r="498" spans="1:9" s="89" customFormat="1" ht="63.75" thickBot="1">
      <c r="A498" s="23">
        <v>20</v>
      </c>
      <c r="B498" s="168" t="s">
        <v>1005</v>
      </c>
      <c r="C498" s="36" t="s">
        <v>28</v>
      </c>
      <c r="D498" s="36">
        <v>2019</v>
      </c>
      <c r="E498" s="169"/>
      <c r="F498" s="128" t="s">
        <v>34</v>
      </c>
      <c r="G498" s="81">
        <v>0.61</v>
      </c>
      <c r="H498" s="81">
        <v>610</v>
      </c>
      <c r="I498" s="81">
        <v>3844.45</v>
      </c>
    </row>
    <row r="499" spans="1:9" s="89" customFormat="1" ht="63.75" thickBot="1">
      <c r="A499" s="30">
        <v>21</v>
      </c>
      <c r="B499" s="170" t="s">
        <v>1006</v>
      </c>
      <c r="C499" s="36" t="s">
        <v>28</v>
      </c>
      <c r="D499" s="36">
        <v>2019</v>
      </c>
      <c r="E499" s="21"/>
      <c r="F499" s="42" t="s">
        <v>34</v>
      </c>
      <c r="G499" s="52">
        <v>0.45500000000000002</v>
      </c>
      <c r="H499" s="52">
        <v>455</v>
      </c>
      <c r="I499" s="81">
        <v>1830.3</v>
      </c>
    </row>
    <row r="500" spans="1:9" s="89" customFormat="1" ht="93.75" customHeight="1" thickBot="1">
      <c r="A500" s="3">
        <v>22</v>
      </c>
      <c r="B500" s="170" t="s">
        <v>1007</v>
      </c>
      <c r="C500" s="36" t="s">
        <v>28</v>
      </c>
      <c r="D500" s="36">
        <v>2019</v>
      </c>
      <c r="E500" s="3"/>
      <c r="F500" s="42" t="s">
        <v>34</v>
      </c>
      <c r="G500" s="52">
        <v>0.34</v>
      </c>
      <c r="H500" s="52">
        <v>340</v>
      </c>
      <c r="I500" s="52">
        <v>2196</v>
      </c>
    </row>
    <row r="501" spans="1:9" s="89" customFormat="1" ht="324" customHeight="1" thickBot="1">
      <c r="A501" s="3">
        <v>23</v>
      </c>
      <c r="B501" s="170" t="s">
        <v>1008</v>
      </c>
      <c r="C501" s="36" t="s">
        <v>28</v>
      </c>
      <c r="D501" s="36">
        <v>2019</v>
      </c>
      <c r="E501" s="3"/>
      <c r="F501" s="42" t="s">
        <v>34</v>
      </c>
      <c r="G501" s="52">
        <v>0.83099999999999996</v>
      </c>
      <c r="H501" s="52">
        <v>831</v>
      </c>
      <c r="I501" s="81">
        <v>4930.95</v>
      </c>
    </row>
    <row r="502" spans="1:9" s="89" customFormat="1" ht="63.75" thickBot="1">
      <c r="A502" s="30">
        <v>24</v>
      </c>
      <c r="B502" s="170" t="s">
        <v>1009</v>
      </c>
      <c r="C502" s="36" t="s">
        <v>28</v>
      </c>
      <c r="D502" s="36">
        <v>2019</v>
      </c>
      <c r="E502" s="21"/>
      <c r="F502" s="42" t="s">
        <v>34</v>
      </c>
      <c r="G502" s="52">
        <v>0.54</v>
      </c>
      <c r="H502" s="52">
        <v>540</v>
      </c>
      <c r="I502" s="52">
        <v>2579.19</v>
      </c>
    </row>
    <row r="503" spans="1:9" s="89" customFormat="1" ht="63.75" thickBot="1">
      <c r="A503" s="23">
        <v>25</v>
      </c>
      <c r="B503" s="170" t="s">
        <v>1010</v>
      </c>
      <c r="C503" s="36" t="s">
        <v>28</v>
      </c>
      <c r="D503" s="36">
        <v>2019</v>
      </c>
      <c r="E503" s="3"/>
      <c r="F503" s="42" t="s">
        <v>34</v>
      </c>
      <c r="G503" s="81">
        <v>0.39</v>
      </c>
      <c r="H503" s="81">
        <v>390</v>
      </c>
      <c r="I503" s="81">
        <v>2424.5700000000002</v>
      </c>
    </row>
    <row r="504" spans="1:9" s="89" customFormat="1" ht="63.75" thickBot="1">
      <c r="A504" s="23">
        <v>26</v>
      </c>
      <c r="B504" s="170" t="s">
        <v>1010</v>
      </c>
      <c r="C504" s="36" t="s">
        <v>28</v>
      </c>
      <c r="D504" s="36">
        <v>2019</v>
      </c>
      <c r="E504" s="3"/>
      <c r="F504" s="42" t="s">
        <v>34</v>
      </c>
      <c r="G504" s="81">
        <v>0.63600000000000001</v>
      </c>
      <c r="H504" s="81">
        <v>636</v>
      </c>
      <c r="I504" s="81">
        <v>2654.95</v>
      </c>
    </row>
    <row r="505" spans="1:9" s="89" customFormat="1" ht="95.25" thickBot="1">
      <c r="A505" s="23">
        <v>27</v>
      </c>
      <c r="B505" s="170" t="s">
        <v>1011</v>
      </c>
      <c r="C505" s="36" t="s">
        <v>28</v>
      </c>
      <c r="D505" s="36">
        <v>2019</v>
      </c>
      <c r="E505" s="3"/>
      <c r="F505" s="42" t="s">
        <v>34</v>
      </c>
      <c r="G505" s="81">
        <v>0.78</v>
      </c>
      <c r="H505" s="81">
        <v>780</v>
      </c>
      <c r="I505" s="81">
        <v>570.46</v>
      </c>
    </row>
    <row r="506" spans="1:9" s="89" customFormat="1" ht="15.6" customHeight="1">
      <c r="A506" s="256">
        <v>28</v>
      </c>
      <c r="B506" s="244" t="s">
        <v>1012</v>
      </c>
      <c r="C506" s="246" t="s">
        <v>28</v>
      </c>
      <c r="D506" s="248">
        <v>2019</v>
      </c>
      <c r="E506" s="258"/>
      <c r="F506" s="252" t="s">
        <v>34</v>
      </c>
      <c r="G506" s="240">
        <v>0.69</v>
      </c>
      <c r="H506" s="240">
        <v>690</v>
      </c>
      <c r="I506" s="240">
        <v>4662.41</v>
      </c>
    </row>
    <row r="507" spans="1:9" s="89" customFormat="1" ht="16.149999999999999" customHeight="1" thickBot="1">
      <c r="A507" s="257"/>
      <c r="B507" s="245"/>
      <c r="C507" s="247"/>
      <c r="D507" s="249"/>
      <c r="E507" s="259"/>
      <c r="F507" s="253"/>
      <c r="G507" s="241"/>
      <c r="H507" s="241"/>
      <c r="I507" s="241"/>
    </row>
    <row r="508" spans="1:9" s="89" customFormat="1" ht="63.75" thickBot="1">
      <c r="A508" s="3">
        <v>30</v>
      </c>
      <c r="B508" s="170" t="s">
        <v>1013</v>
      </c>
      <c r="C508" s="36" t="s">
        <v>28</v>
      </c>
      <c r="D508" s="36">
        <v>2019</v>
      </c>
      <c r="E508" s="3"/>
      <c r="F508" s="42" t="s">
        <v>34</v>
      </c>
      <c r="G508" s="52">
        <v>0.88900000000000001</v>
      </c>
      <c r="H508" s="81">
        <v>889</v>
      </c>
      <c r="I508" s="52">
        <v>967.1</v>
      </c>
    </row>
    <row r="509" spans="1:9" s="89" customFormat="1" ht="63.75" thickBot="1">
      <c r="A509" s="3">
        <v>31</v>
      </c>
      <c r="B509" s="170" t="s">
        <v>1013</v>
      </c>
      <c r="C509" s="36" t="s">
        <v>28</v>
      </c>
      <c r="D509" s="36">
        <v>2019</v>
      </c>
      <c r="E509" s="169"/>
      <c r="F509" s="42" t="s">
        <v>34</v>
      </c>
      <c r="G509" s="81">
        <v>2.5000000000000001E-2</v>
      </c>
      <c r="H509" s="81" t="s">
        <v>1014</v>
      </c>
      <c r="I509" s="81">
        <v>244.3</v>
      </c>
    </row>
    <row r="510" spans="1:9" s="89" customFormat="1" ht="79.5" thickBot="1">
      <c r="A510" s="30">
        <v>32</v>
      </c>
      <c r="B510" s="168" t="s">
        <v>1015</v>
      </c>
      <c r="C510" s="36" t="s">
        <v>28</v>
      </c>
      <c r="D510" s="36">
        <v>2019</v>
      </c>
      <c r="E510" s="21"/>
      <c r="F510" s="42" t="s">
        <v>34</v>
      </c>
      <c r="G510" s="52">
        <v>0.35</v>
      </c>
      <c r="H510" s="52">
        <v>350</v>
      </c>
      <c r="I510" s="52">
        <v>782</v>
      </c>
    </row>
    <row r="511" spans="1:9" s="89" customFormat="1" ht="95.25" thickBot="1">
      <c r="A511" s="3">
        <v>33</v>
      </c>
      <c r="B511" s="170" t="s">
        <v>1016</v>
      </c>
      <c r="C511" s="36" t="s">
        <v>28</v>
      </c>
      <c r="D511" s="36">
        <v>2019</v>
      </c>
      <c r="E511" s="169"/>
      <c r="F511" s="42" t="s">
        <v>34</v>
      </c>
      <c r="G511" s="81"/>
      <c r="H511" s="81"/>
      <c r="I511" s="108">
        <v>468.63</v>
      </c>
    </row>
    <row r="512" spans="1:9" s="89" customFormat="1" ht="95.25" thickBot="1">
      <c r="A512" s="3">
        <v>34</v>
      </c>
      <c r="B512" s="170" t="s">
        <v>1017</v>
      </c>
      <c r="C512" s="36" t="s">
        <v>28</v>
      </c>
      <c r="D512" s="36">
        <v>2019</v>
      </c>
      <c r="E512" s="3"/>
      <c r="F512" s="42" t="s">
        <v>34</v>
      </c>
      <c r="G512" s="52" t="s">
        <v>1018</v>
      </c>
      <c r="H512" s="52">
        <v>156.6</v>
      </c>
      <c r="I512" s="52">
        <v>399.9</v>
      </c>
    </row>
    <row r="513" spans="1:9" s="89" customFormat="1" ht="68.25" customHeight="1" thickBot="1">
      <c r="A513" s="3">
        <v>35</v>
      </c>
      <c r="B513" s="168" t="s">
        <v>1019</v>
      </c>
      <c r="C513" s="36" t="s">
        <v>28</v>
      </c>
      <c r="D513" s="36">
        <v>2019</v>
      </c>
      <c r="E513" s="3"/>
      <c r="F513" s="42" t="s">
        <v>34</v>
      </c>
      <c r="G513" s="52">
        <v>1.417</v>
      </c>
      <c r="H513" s="81">
        <v>1417</v>
      </c>
      <c r="I513" s="52">
        <v>1274</v>
      </c>
    </row>
    <row r="514" spans="1:9" s="89" customFormat="1" ht="52.9" customHeight="1" thickBot="1">
      <c r="A514" s="30">
        <v>36</v>
      </c>
      <c r="B514" s="170" t="s">
        <v>1020</v>
      </c>
      <c r="C514" s="36" t="s">
        <v>28</v>
      </c>
      <c r="D514" s="36">
        <v>2019</v>
      </c>
      <c r="E514" s="21"/>
      <c r="F514" s="42" t="s">
        <v>34</v>
      </c>
      <c r="G514" s="52">
        <v>1.28</v>
      </c>
      <c r="H514" s="52">
        <v>1280</v>
      </c>
      <c r="I514" s="52">
        <v>3854</v>
      </c>
    </row>
    <row r="515" spans="1:9" s="89" customFormat="1" ht="42" customHeight="1" thickBot="1">
      <c r="A515" s="3">
        <v>37</v>
      </c>
      <c r="B515" s="170" t="s">
        <v>1021</v>
      </c>
      <c r="C515" s="36" t="s">
        <v>28</v>
      </c>
      <c r="D515" s="36">
        <v>2019</v>
      </c>
      <c r="E515" s="169"/>
      <c r="F515" s="128" t="s">
        <v>34</v>
      </c>
      <c r="G515" s="52">
        <v>0.57699999999999996</v>
      </c>
      <c r="H515" s="81">
        <v>577</v>
      </c>
      <c r="I515" s="52">
        <v>1893.94</v>
      </c>
    </row>
    <row r="516" spans="1:9" s="89" customFormat="1" ht="48" customHeight="1" thickBot="1">
      <c r="A516" s="3">
        <v>38</v>
      </c>
      <c r="B516" s="170" t="s">
        <v>1022</v>
      </c>
      <c r="C516" s="36" t="s">
        <v>28</v>
      </c>
      <c r="D516" s="36">
        <v>2019</v>
      </c>
      <c r="E516" s="3"/>
      <c r="F516" s="42" t="s">
        <v>34</v>
      </c>
      <c r="G516" s="52">
        <v>0.20300000000000001</v>
      </c>
      <c r="H516" s="81">
        <v>203</v>
      </c>
      <c r="I516" s="52">
        <v>1010.11</v>
      </c>
    </row>
    <row r="517" spans="1:9" s="89" customFormat="1" ht="42.75" customHeight="1">
      <c r="A517" s="242">
        <v>39</v>
      </c>
      <c r="B517" s="244" t="s">
        <v>1023</v>
      </c>
      <c r="C517" s="246" t="s">
        <v>28</v>
      </c>
      <c r="D517" s="248">
        <v>2019</v>
      </c>
      <c r="E517" s="250"/>
      <c r="F517" s="252" t="s">
        <v>34</v>
      </c>
      <c r="G517" s="254">
        <v>0.78</v>
      </c>
      <c r="H517" s="240">
        <v>780</v>
      </c>
      <c r="I517" s="254">
        <v>3193.25</v>
      </c>
    </row>
    <row r="518" spans="1:9" s="89" customFormat="1" ht="23.25" customHeight="1" thickBot="1">
      <c r="A518" s="243"/>
      <c r="B518" s="245"/>
      <c r="C518" s="247"/>
      <c r="D518" s="249"/>
      <c r="E518" s="251"/>
      <c r="F518" s="253"/>
      <c r="G518" s="255"/>
      <c r="H518" s="241"/>
      <c r="I518" s="255"/>
    </row>
    <row r="519" spans="1:9" s="89" customFormat="1" ht="48" thickBot="1">
      <c r="A519" s="3">
        <v>41</v>
      </c>
      <c r="B519" s="170" t="s">
        <v>1024</v>
      </c>
      <c r="C519" s="36" t="s">
        <v>28</v>
      </c>
      <c r="D519" s="36">
        <v>2019</v>
      </c>
      <c r="E519" s="3"/>
      <c r="F519" s="42" t="s">
        <v>34</v>
      </c>
      <c r="G519" s="81">
        <v>1.032</v>
      </c>
      <c r="H519" s="81">
        <v>1032</v>
      </c>
      <c r="I519" s="81">
        <v>4930.95</v>
      </c>
    </row>
    <row r="520" spans="1:9" s="89" customFormat="1" ht="48" thickBot="1">
      <c r="A520" s="3">
        <v>42</v>
      </c>
      <c r="B520" s="170" t="s">
        <v>1025</v>
      </c>
      <c r="C520" s="36" t="s">
        <v>28</v>
      </c>
      <c r="D520" s="36">
        <v>2019</v>
      </c>
      <c r="E520" s="3"/>
      <c r="F520" s="42" t="s">
        <v>34</v>
      </c>
      <c r="G520" s="81">
        <v>0.46700000000000003</v>
      </c>
      <c r="H520" s="81">
        <v>467</v>
      </c>
      <c r="I520" s="81">
        <v>2424.5700000000002</v>
      </c>
    </row>
    <row r="521" spans="1:9" s="89" customFormat="1" ht="63.75" thickBot="1">
      <c r="A521" s="3">
        <v>43</v>
      </c>
      <c r="B521" s="170" t="s">
        <v>1026</v>
      </c>
      <c r="C521" s="36" t="s">
        <v>28</v>
      </c>
      <c r="D521" s="36">
        <v>2019</v>
      </c>
      <c r="E521" s="3"/>
      <c r="F521" s="42" t="s">
        <v>34</v>
      </c>
      <c r="G521" s="81">
        <v>0.84199999999999997</v>
      </c>
      <c r="H521" s="81">
        <v>841.5</v>
      </c>
      <c r="I521" s="81">
        <v>2868.34</v>
      </c>
    </row>
    <row r="522" spans="1:9" s="89" customFormat="1" ht="63.75" thickBot="1">
      <c r="A522" s="3">
        <v>44</v>
      </c>
      <c r="B522" s="170" t="s">
        <v>1027</v>
      </c>
      <c r="C522" s="36" t="s">
        <v>28</v>
      </c>
      <c r="D522" s="36">
        <v>2019</v>
      </c>
      <c r="E522" s="3"/>
      <c r="F522" s="42" t="s">
        <v>34</v>
      </c>
      <c r="G522" s="81">
        <v>0.84199999999999997</v>
      </c>
      <c r="H522" s="81">
        <v>841.5</v>
      </c>
      <c r="I522" s="81">
        <v>2868.34</v>
      </c>
    </row>
    <row r="523" spans="1:9" s="89" customFormat="1" ht="48" thickBot="1">
      <c r="A523" s="3">
        <v>45</v>
      </c>
      <c r="B523" s="170" t="s">
        <v>1028</v>
      </c>
      <c r="C523" s="36" t="s">
        <v>28</v>
      </c>
      <c r="D523" s="36">
        <v>2019</v>
      </c>
      <c r="E523" s="3"/>
      <c r="F523" s="42" t="s">
        <v>34</v>
      </c>
      <c r="G523" s="81">
        <v>0.40500000000000003</v>
      </c>
      <c r="H523" s="81">
        <v>405</v>
      </c>
      <c r="I523" s="81">
        <v>1838.97</v>
      </c>
    </row>
    <row r="524" spans="1:9" s="89" customFormat="1" ht="63.75" thickBot="1">
      <c r="A524" s="3">
        <v>46</v>
      </c>
      <c r="B524" s="170" t="s">
        <v>1029</v>
      </c>
      <c r="C524" s="36" t="s">
        <v>28</v>
      </c>
      <c r="D524" s="36">
        <v>2019</v>
      </c>
      <c r="E524" s="3"/>
      <c r="F524" s="42" t="s">
        <v>34</v>
      </c>
      <c r="G524" s="81">
        <v>0.47899999999999998</v>
      </c>
      <c r="H524" s="81">
        <v>479</v>
      </c>
      <c r="I524" s="81">
        <v>1201.24</v>
      </c>
    </row>
    <row r="525" spans="1:9" s="89" customFormat="1" ht="63.75" thickBot="1">
      <c r="A525" s="3">
        <v>47</v>
      </c>
      <c r="B525" s="170" t="s">
        <v>1030</v>
      </c>
      <c r="C525" s="36" t="s">
        <v>28</v>
      </c>
      <c r="D525" s="36">
        <v>2019</v>
      </c>
      <c r="E525" s="3"/>
      <c r="F525" s="42" t="s">
        <v>34</v>
      </c>
      <c r="G525" s="81">
        <v>0.28799999999999998</v>
      </c>
      <c r="H525" s="81">
        <v>288</v>
      </c>
      <c r="I525" s="81">
        <v>1228.78</v>
      </c>
    </row>
    <row r="526" spans="1:9" s="89" customFormat="1" ht="63.75" thickBot="1">
      <c r="A526" s="3">
        <v>48</v>
      </c>
      <c r="B526" s="170" t="s">
        <v>1031</v>
      </c>
      <c r="C526" s="36" t="s">
        <v>28</v>
      </c>
      <c r="D526" s="36">
        <v>2019</v>
      </c>
      <c r="E526" s="3"/>
      <c r="F526" s="42" t="s">
        <v>34</v>
      </c>
      <c r="G526" s="81">
        <v>0.184</v>
      </c>
      <c r="H526" s="81">
        <v>184</v>
      </c>
      <c r="I526" s="81">
        <v>962.1</v>
      </c>
    </row>
    <row r="527" spans="1:9" s="89" customFormat="1" ht="63.75" thickBot="1">
      <c r="A527" s="3">
        <v>49</v>
      </c>
      <c r="B527" s="170" t="s">
        <v>1032</v>
      </c>
      <c r="C527" s="36" t="s">
        <v>28</v>
      </c>
      <c r="D527" s="36">
        <v>2019</v>
      </c>
      <c r="E527" s="3"/>
      <c r="F527" s="42" t="s">
        <v>34</v>
      </c>
      <c r="G527" s="81"/>
      <c r="H527" s="81"/>
      <c r="I527" s="81">
        <v>180.11</v>
      </c>
    </row>
    <row r="528" spans="1:9" s="89" customFormat="1" ht="111" thickBot="1">
      <c r="A528" s="3">
        <v>50</v>
      </c>
      <c r="B528" s="170" t="s">
        <v>1033</v>
      </c>
      <c r="C528" s="36" t="s">
        <v>28</v>
      </c>
      <c r="D528" s="36">
        <v>2019</v>
      </c>
      <c r="E528" s="3"/>
      <c r="F528" s="42" t="s">
        <v>34</v>
      </c>
      <c r="G528" s="81">
        <v>0.13800000000000001</v>
      </c>
      <c r="H528" s="81">
        <v>138</v>
      </c>
      <c r="I528" s="81">
        <v>253.07</v>
      </c>
    </row>
    <row r="529" spans="1:9" s="89" customFormat="1" ht="95.25" thickBot="1">
      <c r="A529" s="3">
        <v>51</v>
      </c>
      <c r="B529" s="170" t="s">
        <v>1034</v>
      </c>
      <c r="C529" s="36" t="s">
        <v>28</v>
      </c>
      <c r="D529" s="36">
        <v>2019</v>
      </c>
      <c r="E529" s="3"/>
      <c r="F529" s="42" t="s">
        <v>34</v>
      </c>
      <c r="G529" s="81">
        <v>0.46</v>
      </c>
      <c r="H529" s="81">
        <v>460</v>
      </c>
      <c r="I529" s="81">
        <v>2005.19</v>
      </c>
    </row>
    <row r="530" spans="1:9" s="89" customFormat="1" ht="95.25" thickBot="1">
      <c r="A530" s="3">
        <v>52</v>
      </c>
      <c r="B530" s="170" t="s">
        <v>1035</v>
      </c>
      <c r="C530" s="36" t="s">
        <v>28</v>
      </c>
      <c r="D530" s="36">
        <v>2019</v>
      </c>
      <c r="E530" s="3"/>
      <c r="F530" s="42" t="s">
        <v>34</v>
      </c>
      <c r="G530" s="81">
        <v>0.34</v>
      </c>
      <c r="H530" s="81">
        <v>340</v>
      </c>
      <c r="I530" s="81">
        <v>570.46</v>
      </c>
    </row>
    <row r="531" spans="1:9" s="89" customFormat="1" ht="79.5" thickBot="1">
      <c r="A531" s="3">
        <v>53</v>
      </c>
      <c r="B531" s="170" t="s">
        <v>1036</v>
      </c>
      <c r="C531" s="36" t="s">
        <v>28</v>
      </c>
      <c r="D531" s="36">
        <v>2019</v>
      </c>
      <c r="E531" s="3"/>
      <c r="F531" s="42" t="s">
        <v>34</v>
      </c>
      <c r="G531" s="81">
        <v>0.37</v>
      </c>
      <c r="H531" s="81">
        <v>370</v>
      </c>
      <c r="I531" s="81">
        <v>737.37</v>
      </c>
    </row>
    <row r="532" spans="1:9" s="89" customFormat="1" ht="79.5" thickBot="1">
      <c r="A532" s="3">
        <v>54</v>
      </c>
      <c r="B532" s="168" t="s">
        <v>1037</v>
      </c>
      <c r="C532" s="36" t="s">
        <v>28</v>
      </c>
      <c r="D532" s="36">
        <v>2019</v>
      </c>
      <c r="E532" s="3"/>
      <c r="F532" s="42" t="s">
        <v>34</v>
      </c>
      <c r="G532" s="81">
        <v>0.21299999999999999</v>
      </c>
      <c r="H532" s="81">
        <v>213</v>
      </c>
      <c r="I532" s="81">
        <v>1331.03</v>
      </c>
    </row>
    <row r="533" spans="1:9" s="89" customFormat="1" ht="95.25" thickBot="1">
      <c r="A533" s="3">
        <v>55</v>
      </c>
      <c r="B533" s="170" t="s">
        <v>1038</v>
      </c>
      <c r="C533" s="36" t="s">
        <v>28</v>
      </c>
      <c r="D533" s="36">
        <v>2019</v>
      </c>
      <c r="E533" s="3"/>
      <c r="F533" s="42" t="s">
        <v>34</v>
      </c>
      <c r="G533" s="81">
        <v>0.5</v>
      </c>
      <c r="H533" s="81">
        <v>500</v>
      </c>
      <c r="I533" s="81">
        <v>2976.09</v>
      </c>
    </row>
    <row r="534" spans="1:9" s="89" customFormat="1" ht="95.25" thickBot="1">
      <c r="A534" s="3">
        <v>56</v>
      </c>
      <c r="B534" s="170" t="s">
        <v>1039</v>
      </c>
      <c r="C534" s="36" t="s">
        <v>28</v>
      </c>
      <c r="D534" s="36">
        <v>2019</v>
      </c>
      <c r="E534" s="3"/>
      <c r="F534" s="42" t="s">
        <v>34</v>
      </c>
      <c r="G534" s="81">
        <v>0.39500000000000002</v>
      </c>
      <c r="H534" s="81">
        <v>395</v>
      </c>
      <c r="I534" s="81">
        <v>1515.63</v>
      </c>
    </row>
    <row r="535" spans="1:9" s="89" customFormat="1" ht="111" thickBot="1">
      <c r="A535" s="3">
        <v>57</v>
      </c>
      <c r="B535" s="170" t="s">
        <v>1040</v>
      </c>
      <c r="C535" s="36" t="s">
        <v>28</v>
      </c>
      <c r="D535" s="36">
        <v>2019</v>
      </c>
      <c r="E535" s="3"/>
      <c r="F535" s="42" t="s">
        <v>34</v>
      </c>
      <c r="G535" s="81">
        <v>0.93500000000000005</v>
      </c>
      <c r="H535" s="81">
        <v>935</v>
      </c>
      <c r="I535" s="81">
        <v>4042.98</v>
      </c>
    </row>
    <row r="536" spans="1:9" s="89" customFormat="1" ht="79.5" thickBot="1">
      <c r="A536" s="3">
        <v>58</v>
      </c>
      <c r="B536" s="170" t="s">
        <v>1041</v>
      </c>
      <c r="C536" s="36" t="s">
        <v>28</v>
      </c>
      <c r="D536" s="36">
        <v>2019</v>
      </c>
      <c r="E536" s="3"/>
      <c r="F536" s="42" t="s">
        <v>34</v>
      </c>
      <c r="G536" s="81">
        <v>0.34</v>
      </c>
      <c r="H536" s="81">
        <v>340</v>
      </c>
      <c r="I536" s="81">
        <v>2088.48</v>
      </c>
    </row>
    <row r="537" spans="1:9" s="89" customFormat="1" ht="79.5" thickBot="1">
      <c r="A537" s="3">
        <v>59</v>
      </c>
      <c r="B537" s="170" t="s">
        <v>1042</v>
      </c>
      <c r="C537" s="36" t="s">
        <v>28</v>
      </c>
      <c r="D537" s="36">
        <v>2019</v>
      </c>
      <c r="E537" s="3"/>
      <c r="F537" s="42" t="s">
        <v>34</v>
      </c>
      <c r="G537" s="81">
        <v>0.35</v>
      </c>
      <c r="H537" s="81">
        <v>350</v>
      </c>
      <c r="I537" s="81">
        <v>2276.91</v>
      </c>
    </row>
    <row r="538" spans="1:9" s="89" customFormat="1" ht="95.25" thickBot="1">
      <c r="A538" s="3">
        <v>60</v>
      </c>
      <c r="B538" s="170" t="s">
        <v>1043</v>
      </c>
      <c r="C538" s="36" t="s">
        <v>28</v>
      </c>
      <c r="D538" s="36">
        <v>2019</v>
      </c>
      <c r="E538" s="3"/>
      <c r="F538" s="42" t="s">
        <v>34</v>
      </c>
      <c r="G538" s="81">
        <v>0.34899999999999998</v>
      </c>
      <c r="H538" s="81">
        <v>349</v>
      </c>
      <c r="I538" s="81">
        <v>2238.19</v>
      </c>
    </row>
    <row r="539" spans="1:9" s="89" customFormat="1" ht="79.5" thickBot="1">
      <c r="A539" s="3">
        <v>61</v>
      </c>
      <c r="B539" s="170" t="s">
        <v>1044</v>
      </c>
      <c r="C539" s="36" t="s">
        <v>28</v>
      </c>
      <c r="D539" s="36">
        <v>2019</v>
      </c>
      <c r="E539" s="3"/>
      <c r="F539" s="42" t="s">
        <v>34</v>
      </c>
      <c r="G539" s="81">
        <v>0.02</v>
      </c>
      <c r="H539" s="81">
        <v>20</v>
      </c>
      <c r="I539" s="81">
        <v>97.88</v>
      </c>
    </row>
    <row r="540" spans="1:9" s="89" customFormat="1" ht="61.9" customHeight="1">
      <c r="A540" s="242">
        <v>62</v>
      </c>
      <c r="B540" s="244" t="s">
        <v>1045</v>
      </c>
      <c r="C540" s="246" t="s">
        <v>28</v>
      </c>
      <c r="D540" s="248">
        <v>2019</v>
      </c>
      <c r="E540" s="258"/>
      <c r="F540" s="252" t="s">
        <v>34</v>
      </c>
      <c r="G540" s="240">
        <v>0.02</v>
      </c>
      <c r="H540" s="240">
        <v>20</v>
      </c>
      <c r="I540" s="240">
        <v>97.88</v>
      </c>
    </row>
    <row r="541" spans="1:9" s="89" customFormat="1" ht="16.149999999999999" customHeight="1" thickBot="1">
      <c r="A541" s="243"/>
      <c r="B541" s="245"/>
      <c r="C541" s="247"/>
      <c r="D541" s="249"/>
      <c r="E541" s="259"/>
      <c r="F541" s="253"/>
      <c r="G541" s="241"/>
      <c r="H541" s="241"/>
      <c r="I541" s="241"/>
    </row>
    <row r="542" spans="1:9" s="89" customFormat="1" ht="79.5" thickBot="1">
      <c r="A542" s="3">
        <v>64</v>
      </c>
      <c r="B542" s="170" t="s">
        <v>1046</v>
      </c>
      <c r="C542" s="36" t="s">
        <v>28</v>
      </c>
      <c r="D542" s="36">
        <v>2019</v>
      </c>
      <c r="E542" s="3"/>
      <c r="F542" s="42" t="s">
        <v>34</v>
      </c>
      <c r="G542" s="81">
        <v>0.1095</v>
      </c>
      <c r="H542" s="81">
        <v>1095</v>
      </c>
      <c r="I542" s="81">
        <v>1726.06</v>
      </c>
    </row>
    <row r="543" spans="1:9" s="89" customFormat="1" ht="79.5" thickBot="1">
      <c r="A543" s="3">
        <v>65</v>
      </c>
      <c r="B543" s="170" t="s">
        <v>1047</v>
      </c>
      <c r="C543" s="36" t="s">
        <v>28</v>
      </c>
      <c r="D543" s="36">
        <v>2019</v>
      </c>
      <c r="E543" s="3"/>
      <c r="F543" s="42" t="s">
        <v>34</v>
      </c>
      <c r="G543" s="81">
        <v>1.4999999999999999E-2</v>
      </c>
      <c r="H543" s="81">
        <v>15</v>
      </c>
      <c r="I543" s="81">
        <v>97.13</v>
      </c>
    </row>
    <row r="544" spans="1:9" s="89" customFormat="1" ht="79.5" thickBot="1">
      <c r="A544" s="3">
        <v>66</v>
      </c>
      <c r="B544" s="170" t="s">
        <v>1048</v>
      </c>
      <c r="C544" s="36" t="s">
        <v>28</v>
      </c>
      <c r="D544" s="36">
        <v>2019</v>
      </c>
      <c r="E544" s="3"/>
      <c r="F544" s="42" t="s">
        <v>34</v>
      </c>
      <c r="G544" s="81">
        <v>3.5000000000000003E-2</v>
      </c>
      <c r="H544" s="81">
        <v>35</v>
      </c>
      <c r="I544" s="81">
        <v>180.11</v>
      </c>
    </row>
    <row r="545" spans="1:9" s="89" customFormat="1" ht="79.5" thickBot="1">
      <c r="A545" s="3">
        <v>67</v>
      </c>
      <c r="B545" s="170" t="s">
        <v>1049</v>
      </c>
      <c r="C545" s="36" t="s">
        <v>28</v>
      </c>
      <c r="D545" s="36">
        <v>2019</v>
      </c>
      <c r="E545" s="3"/>
      <c r="F545" s="42" t="s">
        <v>34</v>
      </c>
      <c r="G545" s="81">
        <v>0.65200000000000002</v>
      </c>
      <c r="H545" s="81">
        <v>652</v>
      </c>
      <c r="I545" s="81">
        <v>624.1</v>
      </c>
    </row>
    <row r="546" spans="1:9" s="89" customFormat="1" ht="63.75" thickBot="1">
      <c r="A546" s="3">
        <v>68</v>
      </c>
      <c r="B546" s="170" t="s">
        <v>1050</v>
      </c>
      <c r="C546" s="36" t="s">
        <v>28</v>
      </c>
      <c r="D546" s="36">
        <v>2019</v>
      </c>
      <c r="E546" s="3"/>
      <c r="F546" s="42" t="s">
        <v>34</v>
      </c>
      <c r="G546" s="81">
        <v>0.1065</v>
      </c>
      <c r="H546" s="81">
        <v>1065</v>
      </c>
      <c r="I546" s="81">
        <v>1341.1</v>
      </c>
    </row>
    <row r="547" spans="1:9" s="89" customFormat="1" ht="79.5" thickBot="1">
      <c r="A547" s="3">
        <v>69</v>
      </c>
      <c r="B547" s="170" t="s">
        <v>1051</v>
      </c>
      <c r="C547" s="36" t="s">
        <v>28</v>
      </c>
      <c r="D547" s="36">
        <v>2019</v>
      </c>
      <c r="E547" s="3"/>
      <c r="F547" s="42" t="s">
        <v>34</v>
      </c>
      <c r="G547" s="81">
        <v>0.375</v>
      </c>
      <c r="H547" s="81">
        <v>375</v>
      </c>
      <c r="I547" s="81">
        <v>962.1</v>
      </c>
    </row>
    <row r="548" spans="1:9" s="89" customFormat="1" ht="79.5" thickBot="1">
      <c r="A548" s="3">
        <v>70</v>
      </c>
      <c r="B548" s="170" t="s">
        <v>1052</v>
      </c>
      <c r="C548" s="36" t="s">
        <v>28</v>
      </c>
      <c r="D548" s="36">
        <v>2019</v>
      </c>
      <c r="E548" s="3"/>
      <c r="F548" s="42" t="s">
        <v>34</v>
      </c>
      <c r="G548" s="81">
        <v>0.33100000000000002</v>
      </c>
      <c r="H548" s="81">
        <v>331</v>
      </c>
      <c r="I548" s="81">
        <v>620.55999999999995</v>
      </c>
    </row>
    <row r="549" spans="1:9" s="89" customFormat="1" ht="79.5" thickBot="1">
      <c r="A549" s="3">
        <v>71</v>
      </c>
      <c r="B549" s="170" t="s">
        <v>1053</v>
      </c>
      <c r="C549" s="36" t="s">
        <v>28</v>
      </c>
      <c r="D549" s="36">
        <v>2019</v>
      </c>
      <c r="E549" s="3"/>
      <c r="F549" s="42" t="s">
        <v>34</v>
      </c>
      <c r="G549" s="81">
        <v>0.36</v>
      </c>
      <c r="H549" s="81">
        <v>360</v>
      </c>
      <c r="I549" s="81">
        <v>804.22</v>
      </c>
    </row>
    <row r="550" spans="1:9" s="89" customFormat="1" ht="79.5" thickBot="1">
      <c r="A550" s="3">
        <v>72</v>
      </c>
      <c r="B550" s="170" t="s">
        <v>1054</v>
      </c>
      <c r="C550" s="36" t="s">
        <v>28</v>
      </c>
      <c r="D550" s="36">
        <v>2019</v>
      </c>
      <c r="E550" s="3"/>
      <c r="F550" s="42" t="s">
        <v>34</v>
      </c>
      <c r="G550" s="81">
        <v>0.89500000000000002</v>
      </c>
      <c r="H550" s="81">
        <v>895</v>
      </c>
      <c r="I550" s="81">
        <v>1201.24</v>
      </c>
    </row>
    <row r="551" spans="1:9" s="89" customFormat="1" ht="79.5" thickBot="1">
      <c r="A551" s="3">
        <v>73</v>
      </c>
      <c r="B551" s="170" t="s">
        <v>1055</v>
      </c>
      <c r="C551" s="36" t="s">
        <v>28</v>
      </c>
      <c r="D551" s="36">
        <v>2019</v>
      </c>
      <c r="E551" s="3"/>
      <c r="F551" s="42" t="s">
        <v>34</v>
      </c>
      <c r="G551" s="81">
        <v>0.41299999999999998</v>
      </c>
      <c r="H551" s="81">
        <v>413</v>
      </c>
      <c r="I551" s="81">
        <v>614.20000000000005</v>
      </c>
    </row>
    <row r="552" spans="1:9" s="89" customFormat="1" ht="32.25" thickBot="1">
      <c r="A552" s="3">
        <v>74</v>
      </c>
      <c r="B552" s="168" t="s">
        <v>1056</v>
      </c>
      <c r="C552" s="36" t="s">
        <v>28</v>
      </c>
      <c r="D552" s="36">
        <v>2019</v>
      </c>
      <c r="E552" s="3"/>
      <c r="F552" s="42" t="s">
        <v>34</v>
      </c>
      <c r="G552" s="81">
        <v>0.76</v>
      </c>
      <c r="H552" s="81">
        <v>760</v>
      </c>
      <c r="I552" s="81">
        <v>1244.31</v>
      </c>
    </row>
    <row r="553" spans="1:9" s="89" customFormat="1" ht="32.25" thickBot="1">
      <c r="A553" s="3">
        <v>75</v>
      </c>
      <c r="B553" s="170" t="s">
        <v>1057</v>
      </c>
      <c r="C553" s="36" t="s">
        <v>28</v>
      </c>
      <c r="D553" s="36">
        <v>2019</v>
      </c>
      <c r="E553" s="3"/>
      <c r="F553" s="42" t="s">
        <v>34</v>
      </c>
      <c r="G553" s="81">
        <v>0.65400000000000003</v>
      </c>
      <c r="H553" s="81">
        <v>654</v>
      </c>
      <c r="I553" s="81">
        <v>1079.31</v>
      </c>
    </row>
    <row r="554" spans="1:9" s="89" customFormat="1" ht="32.25" thickBot="1">
      <c r="A554" s="3"/>
      <c r="B554" s="170" t="s">
        <v>1058</v>
      </c>
      <c r="C554" s="36" t="s">
        <v>28</v>
      </c>
      <c r="D554" s="36">
        <v>2019</v>
      </c>
      <c r="E554" s="3"/>
      <c r="F554" s="42" t="s">
        <v>34</v>
      </c>
      <c r="G554" s="81">
        <v>0.97199999999999998</v>
      </c>
      <c r="H554" s="81">
        <v>972</v>
      </c>
      <c r="I554" s="81">
        <v>667.49</v>
      </c>
    </row>
    <row r="555" spans="1:9" s="89" customFormat="1" ht="61.9" customHeight="1">
      <c r="A555" s="242"/>
      <c r="B555" s="244" t="s">
        <v>1059</v>
      </c>
      <c r="C555" s="246" t="s">
        <v>28</v>
      </c>
      <c r="D555" s="248">
        <v>2019</v>
      </c>
      <c r="E555" s="258"/>
      <c r="F555" s="252" t="s">
        <v>34</v>
      </c>
      <c r="G555" s="240">
        <v>0.3</v>
      </c>
      <c r="H555" s="240">
        <v>300</v>
      </c>
      <c r="I555" s="240">
        <v>794.84</v>
      </c>
    </row>
    <row r="556" spans="1:9" s="89" customFormat="1" ht="16.149999999999999" customHeight="1" thickBot="1">
      <c r="A556" s="243"/>
      <c r="B556" s="245"/>
      <c r="C556" s="247"/>
      <c r="D556" s="249"/>
      <c r="E556" s="259"/>
      <c r="F556" s="253"/>
      <c r="G556" s="241"/>
      <c r="H556" s="241"/>
      <c r="I556" s="241"/>
    </row>
    <row r="557" spans="1:9" s="90" customFormat="1" ht="15.75">
      <c r="B557" s="196" t="s">
        <v>1119</v>
      </c>
      <c r="G557" s="197"/>
      <c r="H557" s="197"/>
      <c r="I557" s="222"/>
    </row>
    <row r="558" spans="1:9" s="89" customFormat="1" ht="77.45" customHeight="1">
      <c r="A558" s="3">
        <v>1</v>
      </c>
      <c r="B558" s="134" t="s">
        <v>919</v>
      </c>
      <c r="C558" s="3" t="s">
        <v>28</v>
      </c>
      <c r="D558" s="3" t="s">
        <v>331</v>
      </c>
      <c r="E558" s="128" t="s">
        <v>34</v>
      </c>
      <c r="F558" s="134" t="s">
        <v>920</v>
      </c>
      <c r="G558" s="174"/>
      <c r="H558" s="174">
        <v>1867</v>
      </c>
      <c r="I558" s="80">
        <v>2154.4899999999998</v>
      </c>
    </row>
    <row r="559" spans="1:9" s="89" customFormat="1" ht="78.75">
      <c r="A559" s="3">
        <v>2</v>
      </c>
      <c r="B559" s="134" t="s">
        <v>921</v>
      </c>
      <c r="C559" s="128" t="s">
        <v>28</v>
      </c>
      <c r="D559" s="3" t="s">
        <v>331</v>
      </c>
      <c r="E559" s="3" t="s">
        <v>34</v>
      </c>
      <c r="F559" s="134" t="s">
        <v>922</v>
      </c>
      <c r="G559" s="52"/>
      <c r="H559" s="52">
        <v>15853</v>
      </c>
      <c r="I559" s="80">
        <v>18731.22</v>
      </c>
    </row>
    <row r="560" spans="1:9" s="89" customFormat="1" ht="78.75" customHeight="1">
      <c r="A560" s="3">
        <v>3</v>
      </c>
      <c r="B560" s="134" t="s">
        <v>1130</v>
      </c>
      <c r="C560" s="128" t="s">
        <v>28</v>
      </c>
      <c r="D560" s="3" t="s">
        <v>331</v>
      </c>
      <c r="E560" s="3" t="s">
        <v>34</v>
      </c>
      <c r="F560" s="134" t="s">
        <v>923</v>
      </c>
      <c r="G560" s="212"/>
      <c r="H560" s="131">
        <v>3477</v>
      </c>
      <c r="I560" s="213">
        <v>3994.09</v>
      </c>
    </row>
    <row r="561" spans="1:9" s="89" customFormat="1" ht="284.25" thickBot="1">
      <c r="A561" s="173"/>
      <c r="B561" s="172" t="s">
        <v>924</v>
      </c>
      <c r="C561" s="214" t="s">
        <v>33</v>
      </c>
      <c r="D561" s="214" t="s">
        <v>925</v>
      </c>
      <c r="E561" s="214" t="s">
        <v>502</v>
      </c>
      <c r="F561" s="224" t="s">
        <v>502</v>
      </c>
      <c r="G561" s="81"/>
      <c r="H561" s="81" t="s">
        <v>926</v>
      </c>
      <c r="I561" s="81"/>
    </row>
    <row r="562" spans="1:9" s="196" customFormat="1" ht="15.75">
      <c r="B562" s="196" t="s">
        <v>1129</v>
      </c>
      <c r="G562" s="198"/>
      <c r="H562" s="198"/>
      <c r="I562" s="208"/>
    </row>
    <row r="563" spans="1:9" s="178" customFormat="1" ht="63">
      <c r="A563" s="175">
        <v>1</v>
      </c>
      <c r="B563" s="175" t="s">
        <v>329</v>
      </c>
      <c r="C563" s="175" t="s">
        <v>330</v>
      </c>
      <c r="D563" s="175" t="s">
        <v>331</v>
      </c>
      <c r="E563" s="176" t="s">
        <v>332</v>
      </c>
      <c r="F563" s="176" t="s">
        <v>333</v>
      </c>
      <c r="G563" s="177">
        <v>0.45400000000000001</v>
      </c>
      <c r="H563" s="177">
        <v>454</v>
      </c>
      <c r="I563" s="177">
        <v>27364.26</v>
      </c>
    </row>
    <row r="564" spans="1:9" s="178" customFormat="1" ht="63">
      <c r="A564" s="175">
        <v>2</v>
      </c>
      <c r="B564" s="175" t="s">
        <v>334</v>
      </c>
      <c r="C564" s="175" t="s">
        <v>330</v>
      </c>
      <c r="D564" s="175" t="s">
        <v>335</v>
      </c>
      <c r="E564" s="176" t="s">
        <v>336</v>
      </c>
      <c r="F564" s="176" t="s">
        <v>337</v>
      </c>
      <c r="G564" s="177">
        <v>2</v>
      </c>
      <c r="H564" s="177">
        <v>2000</v>
      </c>
      <c r="I564" s="177">
        <v>145474.26999999999</v>
      </c>
    </row>
    <row r="565" spans="1:9" s="178" customFormat="1" ht="63">
      <c r="A565" s="175">
        <v>3</v>
      </c>
      <c r="B565" s="175" t="s">
        <v>338</v>
      </c>
      <c r="C565" s="175" t="s">
        <v>330</v>
      </c>
      <c r="D565" s="175" t="s">
        <v>331</v>
      </c>
      <c r="E565" s="176" t="s">
        <v>339</v>
      </c>
      <c r="F565" s="176" t="s">
        <v>340</v>
      </c>
      <c r="G565" s="177">
        <v>0.38</v>
      </c>
      <c r="H565" s="177">
        <v>380</v>
      </c>
      <c r="I565" s="177">
        <v>13657.34</v>
      </c>
    </row>
    <row r="566" spans="1:9" s="178" customFormat="1" ht="63">
      <c r="A566" s="175">
        <v>4</v>
      </c>
      <c r="B566" s="175" t="s">
        <v>341</v>
      </c>
      <c r="C566" s="175" t="s">
        <v>330</v>
      </c>
      <c r="D566" s="179" t="s">
        <v>342</v>
      </c>
      <c r="E566" s="176" t="s">
        <v>343</v>
      </c>
      <c r="F566" s="176" t="s">
        <v>344</v>
      </c>
      <c r="G566" s="177">
        <v>0.86060000000000003</v>
      </c>
      <c r="H566" s="177">
        <v>860.6</v>
      </c>
      <c r="I566" s="177">
        <v>34730.639999999999</v>
      </c>
    </row>
    <row r="567" spans="1:9" s="178" customFormat="1" ht="63">
      <c r="A567" s="175">
        <v>5</v>
      </c>
      <c r="B567" s="175" t="s">
        <v>345</v>
      </c>
      <c r="C567" s="175" t="s">
        <v>346</v>
      </c>
      <c r="D567" s="175" t="s">
        <v>347</v>
      </c>
      <c r="E567" s="176" t="s">
        <v>348</v>
      </c>
      <c r="F567" s="176" t="s">
        <v>349</v>
      </c>
      <c r="G567" s="177">
        <v>0.71079000000000003</v>
      </c>
      <c r="H567" s="177">
        <v>710.79</v>
      </c>
      <c r="I567" s="177">
        <v>45300.3</v>
      </c>
    </row>
    <row r="568" spans="1:9" s="178" customFormat="1" ht="15.75">
      <c r="A568" s="180">
        <v>5</v>
      </c>
      <c r="B568" s="181" t="s">
        <v>350</v>
      </c>
      <c r="C568" s="175" t="s">
        <v>230</v>
      </c>
      <c r="D568" s="175" t="s">
        <v>351</v>
      </c>
      <c r="E568" s="182" t="s">
        <v>13</v>
      </c>
      <c r="F568" s="182" t="s">
        <v>13</v>
      </c>
      <c r="G568" s="177">
        <v>0.18</v>
      </c>
      <c r="H568" s="177">
        <v>180</v>
      </c>
      <c r="I568" s="177">
        <v>1015.45</v>
      </c>
    </row>
    <row r="569" spans="1:9" s="178" customFormat="1" ht="31.5">
      <c r="A569" s="180">
        <v>6</v>
      </c>
      <c r="B569" s="181" t="s">
        <v>352</v>
      </c>
      <c r="C569" s="175" t="s">
        <v>230</v>
      </c>
      <c r="D569" s="175" t="s">
        <v>353</v>
      </c>
      <c r="E569" s="182" t="s">
        <v>13</v>
      </c>
      <c r="F569" s="182" t="s">
        <v>13</v>
      </c>
      <c r="G569" s="177">
        <v>0.28499999999999998</v>
      </c>
      <c r="H569" s="177">
        <v>285</v>
      </c>
      <c r="I569" s="177">
        <v>1391.38</v>
      </c>
    </row>
    <row r="570" spans="1:9" s="178" customFormat="1" ht="15.75">
      <c r="A570" s="180">
        <v>7</v>
      </c>
      <c r="B570" s="181" t="s">
        <v>354</v>
      </c>
      <c r="C570" s="175" t="s">
        <v>230</v>
      </c>
      <c r="D570" s="175" t="s">
        <v>331</v>
      </c>
      <c r="E570" s="182" t="s">
        <v>13</v>
      </c>
      <c r="F570" s="182" t="s">
        <v>13</v>
      </c>
      <c r="G570" s="177">
        <v>0.12</v>
      </c>
      <c r="H570" s="177">
        <v>120</v>
      </c>
      <c r="I570" s="177">
        <v>1060.17</v>
      </c>
    </row>
    <row r="571" spans="1:9" s="178" customFormat="1" ht="15.75">
      <c r="A571" s="180">
        <v>8</v>
      </c>
      <c r="B571" s="181" t="s">
        <v>355</v>
      </c>
      <c r="C571" s="175" t="s">
        <v>230</v>
      </c>
      <c r="D571" s="175" t="s">
        <v>356</v>
      </c>
      <c r="E571" s="182" t="s">
        <v>13</v>
      </c>
      <c r="F571" s="182" t="s">
        <v>13</v>
      </c>
      <c r="G571" s="183">
        <v>0.41199999999999998</v>
      </c>
      <c r="H571" s="177">
        <v>412</v>
      </c>
      <c r="I571" s="184">
        <v>2692.9</v>
      </c>
    </row>
    <row r="572" spans="1:9" s="178" customFormat="1" ht="15.75">
      <c r="A572" s="180">
        <v>9</v>
      </c>
      <c r="B572" s="181" t="s">
        <v>357</v>
      </c>
      <c r="C572" s="175" t="s">
        <v>230</v>
      </c>
      <c r="D572" s="175" t="s">
        <v>358</v>
      </c>
      <c r="E572" s="182" t="s">
        <v>13</v>
      </c>
      <c r="F572" s="182" t="s">
        <v>13</v>
      </c>
      <c r="G572" s="177">
        <v>0.38400000000000001</v>
      </c>
      <c r="H572" s="177">
        <v>384</v>
      </c>
      <c r="I572" s="177">
        <v>1701.78</v>
      </c>
    </row>
    <row r="573" spans="1:9" s="178" customFormat="1" ht="15.75">
      <c r="A573" s="180">
        <v>10</v>
      </c>
      <c r="B573" s="181" t="s">
        <v>359</v>
      </c>
      <c r="C573" s="175" t="s">
        <v>230</v>
      </c>
      <c r="D573" s="175" t="s">
        <v>360</v>
      </c>
      <c r="E573" s="182" t="s">
        <v>13</v>
      </c>
      <c r="F573" s="182" t="s">
        <v>13</v>
      </c>
      <c r="G573" s="177">
        <v>0.161</v>
      </c>
      <c r="H573" s="177">
        <v>161</v>
      </c>
      <c r="I573" s="177">
        <v>799.6</v>
      </c>
    </row>
    <row r="574" spans="1:9" s="178" customFormat="1" ht="31.5">
      <c r="A574" s="180">
        <v>11</v>
      </c>
      <c r="B574" s="181" t="s">
        <v>361</v>
      </c>
      <c r="C574" s="175" t="s">
        <v>230</v>
      </c>
      <c r="D574" s="175" t="s">
        <v>362</v>
      </c>
      <c r="E574" s="182" t="s">
        <v>13</v>
      </c>
      <c r="F574" s="182" t="s">
        <v>13</v>
      </c>
      <c r="G574" s="177">
        <v>0.1089</v>
      </c>
      <c r="H574" s="177">
        <v>108.9</v>
      </c>
      <c r="I574" s="177">
        <v>921.36</v>
      </c>
    </row>
    <row r="575" spans="1:9" s="178" customFormat="1" ht="31.5">
      <c r="A575" s="180">
        <v>12</v>
      </c>
      <c r="B575" s="181" t="s">
        <v>363</v>
      </c>
      <c r="C575" s="175" t="s">
        <v>230</v>
      </c>
      <c r="D575" s="175" t="s">
        <v>364</v>
      </c>
      <c r="E575" s="182" t="s">
        <v>13</v>
      </c>
      <c r="F575" s="182" t="s">
        <v>13</v>
      </c>
      <c r="G575" s="177">
        <v>0.498</v>
      </c>
      <c r="H575" s="177">
        <v>498</v>
      </c>
      <c r="I575" s="177">
        <v>3710.31</v>
      </c>
    </row>
    <row r="576" spans="1:9" s="178" customFormat="1" ht="31.5">
      <c r="A576" s="180">
        <v>13</v>
      </c>
      <c r="B576" s="181" t="s">
        <v>365</v>
      </c>
      <c r="C576" s="175" t="s">
        <v>230</v>
      </c>
      <c r="D576" s="175" t="s">
        <v>366</v>
      </c>
      <c r="E576" s="182" t="s">
        <v>13</v>
      </c>
      <c r="F576" s="182" t="s">
        <v>13</v>
      </c>
      <c r="G576" s="177">
        <v>0.45200000000000001</v>
      </c>
      <c r="H576" s="177">
        <v>452</v>
      </c>
      <c r="I576" s="177">
        <v>3137.24</v>
      </c>
    </row>
    <row r="577" spans="1:9" s="178" customFormat="1" ht="31.5">
      <c r="A577" s="180">
        <v>14</v>
      </c>
      <c r="B577" s="181" t="s">
        <v>367</v>
      </c>
      <c r="C577" s="175" t="s">
        <v>230</v>
      </c>
      <c r="D577" s="175" t="s">
        <v>368</v>
      </c>
      <c r="E577" s="182" t="s">
        <v>13</v>
      </c>
      <c r="F577" s="182" t="s">
        <v>13</v>
      </c>
      <c r="G577" s="177">
        <v>0.216</v>
      </c>
      <c r="H577" s="177">
        <v>216</v>
      </c>
      <c r="I577" s="177">
        <v>1789.66</v>
      </c>
    </row>
    <row r="578" spans="1:9" s="178" customFormat="1" ht="15.75">
      <c r="A578" s="180">
        <v>15</v>
      </c>
      <c r="B578" s="181" t="s">
        <v>369</v>
      </c>
      <c r="C578" s="175" t="s">
        <v>230</v>
      </c>
      <c r="D578" s="175" t="s">
        <v>370</v>
      </c>
      <c r="E578" s="182" t="s">
        <v>13</v>
      </c>
      <c r="F578" s="182" t="s">
        <v>13</v>
      </c>
      <c r="G578" s="177">
        <v>2.7E-2</v>
      </c>
      <c r="H578" s="177">
        <v>27</v>
      </c>
      <c r="I578" s="177">
        <v>508.22</v>
      </c>
    </row>
    <row r="579" spans="1:9" s="178" customFormat="1" ht="15.75">
      <c r="A579" s="180">
        <v>16</v>
      </c>
      <c r="B579" s="181" t="s">
        <v>371</v>
      </c>
      <c r="C579" s="175" t="s">
        <v>230</v>
      </c>
      <c r="D579" s="175" t="s">
        <v>372</v>
      </c>
      <c r="E579" s="182" t="s">
        <v>13</v>
      </c>
      <c r="F579" s="182" t="s">
        <v>13</v>
      </c>
      <c r="G579" s="177">
        <v>0.13</v>
      </c>
      <c r="H579" s="177">
        <v>130</v>
      </c>
      <c r="I579" s="177">
        <v>1342.99</v>
      </c>
    </row>
    <row r="580" spans="1:9" s="178" customFormat="1" ht="15.75">
      <c r="A580" s="180">
        <v>17</v>
      </c>
      <c r="B580" s="181" t="s">
        <v>373</v>
      </c>
      <c r="C580" s="175" t="s">
        <v>230</v>
      </c>
      <c r="D580" s="175" t="s">
        <v>374</v>
      </c>
      <c r="E580" s="182" t="s">
        <v>13</v>
      </c>
      <c r="F580" s="182" t="s">
        <v>13</v>
      </c>
      <c r="G580" s="177">
        <v>0.5</v>
      </c>
      <c r="H580" s="177">
        <v>500</v>
      </c>
      <c r="I580" s="177">
        <v>6000</v>
      </c>
    </row>
    <row r="581" spans="1:9" s="178" customFormat="1" ht="15.75">
      <c r="A581" s="180">
        <v>18</v>
      </c>
      <c r="B581" s="181" t="s">
        <v>375</v>
      </c>
      <c r="C581" s="175" t="s">
        <v>230</v>
      </c>
      <c r="D581" s="175" t="s">
        <v>376</v>
      </c>
      <c r="E581" s="182" t="s">
        <v>13</v>
      </c>
      <c r="F581" s="182" t="s">
        <v>13</v>
      </c>
      <c r="G581" s="177">
        <v>0.5</v>
      </c>
      <c r="H581" s="177">
        <v>500</v>
      </c>
      <c r="I581" s="177">
        <v>6000</v>
      </c>
    </row>
    <row r="582" spans="1:9" s="178" customFormat="1" ht="15.75">
      <c r="A582" s="180">
        <v>19</v>
      </c>
      <c r="B582" s="181" t="s">
        <v>377</v>
      </c>
      <c r="C582" s="175" t="s">
        <v>230</v>
      </c>
      <c r="D582" s="175" t="s">
        <v>378</v>
      </c>
      <c r="E582" s="182" t="s">
        <v>13</v>
      </c>
      <c r="F582" s="182" t="s">
        <v>13</v>
      </c>
      <c r="G582" s="177">
        <v>1.427</v>
      </c>
      <c r="H582" s="177">
        <v>1427</v>
      </c>
      <c r="I582" s="177">
        <v>1517.92</v>
      </c>
    </row>
    <row r="583" spans="1:9" s="178" customFormat="1" ht="15.75">
      <c r="A583" s="180">
        <v>20</v>
      </c>
      <c r="B583" s="181" t="s">
        <v>379</v>
      </c>
      <c r="C583" s="175" t="s">
        <v>230</v>
      </c>
      <c r="D583" s="175" t="s">
        <v>380</v>
      </c>
      <c r="E583" s="182" t="s">
        <v>13</v>
      </c>
      <c r="F583" s="182" t="s">
        <v>13</v>
      </c>
      <c r="G583" s="177">
        <v>0.16700000000000001</v>
      </c>
      <c r="H583" s="177">
        <v>167</v>
      </c>
      <c r="I583" s="177">
        <v>215.16</v>
      </c>
    </row>
    <row r="584" spans="1:9" s="178" customFormat="1" ht="15.75">
      <c r="A584" s="180">
        <v>21</v>
      </c>
      <c r="B584" s="181" t="s">
        <v>381</v>
      </c>
      <c r="C584" s="175" t="s">
        <v>230</v>
      </c>
      <c r="D584" s="175" t="s">
        <v>382</v>
      </c>
      <c r="E584" s="182" t="s">
        <v>13</v>
      </c>
      <c r="F584" s="182" t="s">
        <v>13</v>
      </c>
      <c r="G584" s="177">
        <v>0.16</v>
      </c>
      <c r="H584" s="177">
        <v>160</v>
      </c>
      <c r="I584" s="177">
        <v>258.27</v>
      </c>
    </row>
    <row r="585" spans="1:9" s="178" customFormat="1" ht="15.75">
      <c r="A585" s="180">
        <v>22</v>
      </c>
      <c r="B585" s="181" t="s">
        <v>383</v>
      </c>
      <c r="C585" s="175" t="s">
        <v>230</v>
      </c>
      <c r="D585" s="175" t="s">
        <v>384</v>
      </c>
      <c r="E585" s="182" t="s">
        <v>13</v>
      </c>
      <c r="F585" s="182" t="s">
        <v>13</v>
      </c>
      <c r="G585" s="177">
        <v>3.5009999999999999</v>
      </c>
      <c r="H585" s="177">
        <v>3501</v>
      </c>
      <c r="I585" s="177">
        <v>505.61</v>
      </c>
    </row>
    <row r="586" spans="1:9" s="178" customFormat="1" ht="15.75">
      <c r="A586" s="180">
        <v>23</v>
      </c>
      <c r="B586" s="181" t="s">
        <v>385</v>
      </c>
      <c r="C586" s="175" t="s">
        <v>230</v>
      </c>
      <c r="D586" s="175" t="s">
        <v>386</v>
      </c>
      <c r="E586" s="182" t="s">
        <v>13</v>
      </c>
      <c r="F586" s="182" t="s">
        <v>13</v>
      </c>
      <c r="G586" s="177">
        <v>0.28499999999999998</v>
      </c>
      <c r="H586" s="177">
        <v>285</v>
      </c>
      <c r="I586" s="177">
        <v>237.03</v>
      </c>
    </row>
    <row r="587" spans="1:9" s="178" customFormat="1" ht="15.75">
      <c r="A587" s="180">
        <v>24</v>
      </c>
      <c r="B587" s="181" t="s">
        <v>387</v>
      </c>
      <c r="C587" s="175" t="s">
        <v>230</v>
      </c>
      <c r="D587" s="175" t="s">
        <v>388</v>
      </c>
      <c r="E587" s="182" t="s">
        <v>13</v>
      </c>
      <c r="F587" s="182" t="s">
        <v>13</v>
      </c>
      <c r="G587" s="177">
        <v>0.18</v>
      </c>
      <c r="H587" s="177">
        <v>180</v>
      </c>
      <c r="I587" s="177">
        <v>193.34</v>
      </c>
    </row>
    <row r="588" spans="1:9" s="178" customFormat="1" ht="15.75">
      <c r="A588" s="180">
        <v>25</v>
      </c>
      <c r="B588" s="181" t="s">
        <v>389</v>
      </c>
      <c r="C588" s="175" t="s">
        <v>230</v>
      </c>
      <c r="D588" s="175" t="s">
        <v>390</v>
      </c>
      <c r="E588" s="182" t="s">
        <v>13</v>
      </c>
      <c r="F588" s="182" t="s">
        <v>13</v>
      </c>
      <c r="G588" s="177">
        <v>0.16800000000000001</v>
      </c>
      <c r="H588" s="177">
        <v>168</v>
      </c>
      <c r="I588" s="177">
        <v>274.2</v>
      </c>
    </row>
    <row r="589" spans="1:9" s="178" customFormat="1" ht="15.75">
      <c r="A589" s="180">
        <v>26</v>
      </c>
      <c r="B589" s="181" t="s">
        <v>391</v>
      </c>
      <c r="C589" s="175" t="s">
        <v>230</v>
      </c>
      <c r="D589" s="175" t="s">
        <v>392</v>
      </c>
      <c r="E589" s="182" t="s">
        <v>13</v>
      </c>
      <c r="F589" s="182" t="s">
        <v>13</v>
      </c>
      <c r="G589" s="177">
        <v>1.081</v>
      </c>
      <c r="H589" s="177">
        <v>1081</v>
      </c>
      <c r="I589" s="177">
        <v>1277.95</v>
      </c>
    </row>
    <row r="590" spans="1:9" s="178" customFormat="1" ht="15.75">
      <c r="A590" s="180">
        <v>27</v>
      </c>
      <c r="B590" s="181" t="s">
        <v>393</v>
      </c>
      <c r="C590" s="175" t="s">
        <v>230</v>
      </c>
      <c r="D590" s="175" t="s">
        <v>394</v>
      </c>
      <c r="E590" s="182" t="s">
        <v>13</v>
      </c>
      <c r="F590" s="182" t="s">
        <v>13</v>
      </c>
      <c r="G590" s="177">
        <v>0.41199999999999998</v>
      </c>
      <c r="H590" s="177">
        <v>412</v>
      </c>
      <c r="I590" s="177">
        <v>432.64</v>
      </c>
    </row>
    <row r="591" spans="1:9" s="178" customFormat="1" ht="15.75">
      <c r="A591" s="180">
        <v>28</v>
      </c>
      <c r="B591" s="181" t="s">
        <v>395</v>
      </c>
      <c r="C591" s="175" t="s">
        <v>230</v>
      </c>
      <c r="D591" s="175" t="s">
        <v>396</v>
      </c>
      <c r="E591" s="182" t="s">
        <v>13</v>
      </c>
      <c r="F591" s="182" t="s">
        <v>13</v>
      </c>
      <c r="G591" s="177">
        <v>0.43</v>
      </c>
      <c r="H591" s="177">
        <v>430</v>
      </c>
      <c r="I591" s="177">
        <v>439.63</v>
      </c>
    </row>
    <row r="592" spans="1:9" s="196" customFormat="1" ht="15.75">
      <c r="B592" s="196" t="s">
        <v>1118</v>
      </c>
      <c r="G592" s="198"/>
      <c r="H592" s="198"/>
      <c r="I592" s="208"/>
    </row>
    <row r="593" spans="1:9" s="185" customFormat="1" ht="47.25">
      <c r="A593" s="225">
        <v>1</v>
      </c>
      <c r="B593" s="186" t="s">
        <v>1104</v>
      </c>
      <c r="C593" s="187" t="s">
        <v>28</v>
      </c>
      <c r="D593" s="187" t="s">
        <v>29</v>
      </c>
      <c r="E593" s="187" t="s">
        <v>34</v>
      </c>
      <c r="F593" s="188" t="s">
        <v>916</v>
      </c>
      <c r="G593" s="189">
        <v>0.496</v>
      </c>
      <c r="H593" s="189">
        <v>4295</v>
      </c>
      <c r="I593" s="189">
        <v>7188.37</v>
      </c>
    </row>
    <row r="594" spans="1:9" s="185" customFormat="1" ht="58.5" customHeight="1">
      <c r="A594" s="225">
        <v>2</v>
      </c>
      <c r="B594" s="186" t="s">
        <v>1105</v>
      </c>
      <c r="C594" s="187" t="s">
        <v>28</v>
      </c>
      <c r="D594" s="187" t="s">
        <v>29</v>
      </c>
      <c r="E594" s="187" t="s">
        <v>34</v>
      </c>
      <c r="F594" s="188" t="s">
        <v>917</v>
      </c>
      <c r="G594" s="189">
        <v>1.01</v>
      </c>
      <c r="H594" s="189">
        <v>9600</v>
      </c>
      <c r="I594" s="189">
        <v>11885.82</v>
      </c>
    </row>
    <row r="595" spans="1:9" s="185" customFormat="1" ht="73.5" customHeight="1">
      <c r="A595" s="225">
        <v>3</v>
      </c>
      <c r="B595" s="186" t="s">
        <v>1106</v>
      </c>
      <c r="C595" s="187" t="s">
        <v>28</v>
      </c>
      <c r="D595" s="187" t="s">
        <v>29</v>
      </c>
      <c r="E595" s="187" t="s">
        <v>34</v>
      </c>
      <c r="F595" s="188" t="s">
        <v>918</v>
      </c>
      <c r="G595" s="189">
        <v>0.26600000000000001</v>
      </c>
      <c r="H595" s="189">
        <v>2400</v>
      </c>
      <c r="I595" s="189">
        <v>3655.84</v>
      </c>
    </row>
    <row r="596" spans="1:9" s="185" customFormat="1" ht="47.25">
      <c r="A596" s="225">
        <v>4</v>
      </c>
      <c r="B596" s="186" t="s">
        <v>1107</v>
      </c>
      <c r="C596" s="187" t="s">
        <v>28</v>
      </c>
      <c r="D596" s="187" t="s">
        <v>29</v>
      </c>
      <c r="E596" s="187" t="s">
        <v>34</v>
      </c>
      <c r="F596" s="188" t="s">
        <v>966</v>
      </c>
      <c r="G596" s="189">
        <v>0.253</v>
      </c>
      <c r="H596" s="189">
        <v>2100</v>
      </c>
      <c r="I596" s="189">
        <v>3289.66</v>
      </c>
    </row>
    <row r="597" spans="1:9" s="185" customFormat="1" ht="47.25">
      <c r="A597" s="225">
        <v>5</v>
      </c>
      <c r="B597" s="186" t="s">
        <v>1108</v>
      </c>
      <c r="C597" s="187" t="s">
        <v>28</v>
      </c>
      <c r="D597" s="187" t="s">
        <v>29</v>
      </c>
      <c r="E597" s="187" t="s">
        <v>34</v>
      </c>
      <c r="F597" s="188" t="s">
        <v>967</v>
      </c>
      <c r="G597" s="189">
        <v>0.46600000000000003</v>
      </c>
      <c r="H597" s="189">
        <v>7226</v>
      </c>
      <c r="I597" s="190">
        <v>14181.75</v>
      </c>
    </row>
    <row r="598" spans="1:9" s="185" customFormat="1" ht="47.25">
      <c r="A598" s="225">
        <v>6</v>
      </c>
      <c r="B598" s="186" t="s">
        <v>1109</v>
      </c>
      <c r="C598" s="187" t="s">
        <v>28</v>
      </c>
      <c r="D598" s="187" t="s">
        <v>29</v>
      </c>
      <c r="E598" s="187" t="s">
        <v>34</v>
      </c>
      <c r="F598" s="188" t="s">
        <v>968</v>
      </c>
      <c r="G598" s="191">
        <v>1</v>
      </c>
      <c r="H598" s="189">
        <v>8326.2000000000007</v>
      </c>
      <c r="I598" s="189">
        <v>17657.66</v>
      </c>
    </row>
    <row r="599" spans="1:9" s="185" customFormat="1" ht="47.25">
      <c r="A599" s="225">
        <v>7</v>
      </c>
      <c r="B599" s="186" t="s">
        <v>1110</v>
      </c>
      <c r="C599" s="187" t="s">
        <v>28</v>
      </c>
      <c r="D599" s="187" t="s">
        <v>29</v>
      </c>
      <c r="E599" s="187" t="s">
        <v>34</v>
      </c>
      <c r="F599" s="188" t="s">
        <v>969</v>
      </c>
      <c r="G599" s="189">
        <v>0.53400000000000003</v>
      </c>
      <c r="H599" s="189">
        <v>5300</v>
      </c>
      <c r="I599" s="189">
        <v>8086.87</v>
      </c>
    </row>
    <row r="600" spans="1:9" s="185" customFormat="1" ht="47.25">
      <c r="A600" s="225">
        <v>8</v>
      </c>
      <c r="B600" s="186" t="s">
        <v>1111</v>
      </c>
      <c r="C600" s="187" t="s">
        <v>28</v>
      </c>
      <c r="D600" s="187" t="s">
        <v>29</v>
      </c>
      <c r="E600" s="187" t="s">
        <v>34</v>
      </c>
      <c r="F600" s="188" t="s">
        <v>970</v>
      </c>
      <c r="G600" s="189">
        <v>1.78</v>
      </c>
      <c r="H600" s="189">
        <v>21000</v>
      </c>
      <c r="I600" s="189">
        <v>30986.86</v>
      </c>
    </row>
    <row r="601" spans="1:9" s="185" customFormat="1" ht="64.5" customHeight="1">
      <c r="A601" s="225">
        <v>9</v>
      </c>
      <c r="B601" s="186" t="s">
        <v>1112</v>
      </c>
      <c r="C601" s="187" t="s">
        <v>28</v>
      </c>
      <c r="D601" s="187" t="s">
        <v>29</v>
      </c>
      <c r="E601" s="187" t="s">
        <v>34</v>
      </c>
      <c r="F601" s="188" t="s">
        <v>971</v>
      </c>
      <c r="G601" s="189">
        <v>0.54700000000000004</v>
      </c>
      <c r="H601" s="189">
        <v>2550</v>
      </c>
      <c r="I601" s="189">
        <v>5517.23</v>
      </c>
    </row>
    <row r="602" spans="1:9" s="185" customFormat="1" ht="59.25" customHeight="1">
      <c r="A602" s="225">
        <v>10</v>
      </c>
      <c r="B602" s="186" t="s">
        <v>1113</v>
      </c>
      <c r="C602" s="187" t="s">
        <v>28</v>
      </c>
      <c r="D602" s="187" t="s">
        <v>29</v>
      </c>
      <c r="E602" s="187" t="s">
        <v>34</v>
      </c>
      <c r="F602" s="188" t="s">
        <v>972</v>
      </c>
      <c r="G602" s="189">
        <v>0.68300000000000005</v>
      </c>
      <c r="H602" s="189">
        <v>8218.5</v>
      </c>
      <c r="I602" s="189" t="s">
        <v>973</v>
      </c>
    </row>
    <row r="603" spans="1:9" s="185" customFormat="1" ht="64.5" customHeight="1">
      <c r="A603" s="225">
        <v>11</v>
      </c>
      <c r="B603" s="186" t="s">
        <v>1114</v>
      </c>
      <c r="C603" s="187" t="s">
        <v>28</v>
      </c>
      <c r="D603" s="187" t="s">
        <v>29</v>
      </c>
      <c r="E603" s="187" t="s">
        <v>34</v>
      </c>
      <c r="F603" s="188" t="s">
        <v>974</v>
      </c>
      <c r="G603" s="189">
        <v>0.92500000000000004</v>
      </c>
      <c r="H603" s="189">
        <v>9524</v>
      </c>
      <c r="I603" s="190">
        <v>20271</v>
      </c>
    </row>
    <row r="604" spans="1:9" s="90" customFormat="1" ht="15.75">
      <c r="B604" s="196" t="s">
        <v>1117</v>
      </c>
      <c r="G604" s="197"/>
      <c r="H604" s="197"/>
      <c r="I604" s="222"/>
    </row>
    <row r="605" spans="1:9" s="89" customFormat="1" ht="31.5">
      <c r="A605" s="26">
        <v>1</v>
      </c>
      <c r="B605" s="35" t="s">
        <v>610</v>
      </c>
      <c r="C605" s="26" t="s">
        <v>28</v>
      </c>
      <c r="D605" s="26"/>
      <c r="E605" s="36"/>
      <c r="F605" s="36" t="s">
        <v>611</v>
      </c>
      <c r="G605" s="78">
        <v>0.49</v>
      </c>
      <c r="H605" s="78">
        <v>2500</v>
      </c>
      <c r="I605" s="161">
        <v>4500</v>
      </c>
    </row>
    <row r="606" spans="1:9" s="89" customFormat="1" ht="31.5">
      <c r="A606" s="26">
        <v>2</v>
      </c>
      <c r="B606" s="35" t="s">
        <v>612</v>
      </c>
      <c r="C606" s="26" t="s">
        <v>28</v>
      </c>
      <c r="D606" s="26"/>
      <c r="E606" s="36"/>
      <c r="F606" s="36" t="s">
        <v>613</v>
      </c>
      <c r="G606" s="78">
        <v>0.4</v>
      </c>
      <c r="H606" s="78">
        <v>2684</v>
      </c>
      <c r="I606" s="161">
        <v>3113.68</v>
      </c>
    </row>
    <row r="607" spans="1:9" s="89" customFormat="1" ht="31.5">
      <c r="A607" s="26">
        <v>3</v>
      </c>
      <c r="B607" s="35" t="s">
        <v>614</v>
      </c>
      <c r="C607" s="26" t="s">
        <v>28</v>
      </c>
      <c r="D607" s="26"/>
      <c r="E607" s="36"/>
      <c r="F607" s="36" t="s">
        <v>615</v>
      </c>
      <c r="G607" s="78">
        <v>0.7</v>
      </c>
      <c r="H607" s="78">
        <v>4200</v>
      </c>
      <c r="I607" s="161">
        <v>5473.79</v>
      </c>
    </row>
    <row r="608" spans="1:9" s="89" customFormat="1" ht="62.45" customHeight="1">
      <c r="A608" s="26">
        <v>4</v>
      </c>
      <c r="B608" s="35" t="s">
        <v>616</v>
      </c>
      <c r="C608" s="26" t="s">
        <v>28</v>
      </c>
      <c r="D608" s="26"/>
      <c r="E608" s="36"/>
      <c r="F608" s="36" t="s">
        <v>617</v>
      </c>
      <c r="G608" s="78">
        <v>0.6</v>
      </c>
      <c r="H608" s="78">
        <v>3582</v>
      </c>
      <c r="I608" s="161">
        <v>6117.07</v>
      </c>
    </row>
    <row r="609" spans="1:12" s="89" customFormat="1" ht="31.5">
      <c r="A609" s="26">
        <v>5</v>
      </c>
      <c r="B609" s="35" t="s">
        <v>618</v>
      </c>
      <c r="C609" s="26" t="s">
        <v>28</v>
      </c>
      <c r="D609" s="26"/>
      <c r="E609" s="36"/>
      <c r="F609" s="36" t="s">
        <v>619</v>
      </c>
      <c r="G609" s="78">
        <v>0.5</v>
      </c>
      <c r="H609" s="78">
        <v>3084</v>
      </c>
      <c r="I609" s="161">
        <v>4017.62</v>
      </c>
      <c r="L609" s="89" t="s">
        <v>620</v>
      </c>
    </row>
    <row r="610" spans="1:12" s="89" customFormat="1" ht="31.5">
      <c r="A610" s="3">
        <v>6</v>
      </c>
      <c r="B610" s="35" t="s">
        <v>621</v>
      </c>
      <c r="C610" s="3" t="s">
        <v>28</v>
      </c>
      <c r="D610" s="3"/>
      <c r="E610" s="3"/>
      <c r="F610" s="36" t="s">
        <v>611</v>
      </c>
      <c r="G610" s="52">
        <v>0.5</v>
      </c>
      <c r="H610" s="81">
        <v>2996</v>
      </c>
      <c r="I610" s="161">
        <v>6356.37</v>
      </c>
    </row>
    <row r="611" spans="1:12" s="89" customFormat="1" ht="31.5">
      <c r="A611" s="23">
        <v>7</v>
      </c>
      <c r="B611" s="35" t="s">
        <v>622</v>
      </c>
      <c r="C611" s="26" t="s">
        <v>28</v>
      </c>
      <c r="D611" s="21"/>
      <c r="E611" s="21"/>
      <c r="F611" s="36" t="s">
        <v>623</v>
      </c>
      <c r="G611" s="52">
        <v>1.5</v>
      </c>
      <c r="H611" s="52">
        <v>8740</v>
      </c>
      <c r="I611" s="161">
        <v>10251.56</v>
      </c>
    </row>
    <row r="612" spans="1:12" s="89" customFormat="1" ht="31.5">
      <c r="A612" s="23">
        <v>8</v>
      </c>
      <c r="B612" s="35" t="s">
        <v>624</v>
      </c>
      <c r="C612" s="26" t="s">
        <v>28</v>
      </c>
      <c r="D612" s="21"/>
      <c r="E612" s="21"/>
      <c r="F612" s="36" t="s">
        <v>625</v>
      </c>
      <c r="G612" s="52">
        <v>0.9</v>
      </c>
      <c r="H612" s="52">
        <v>5430</v>
      </c>
      <c r="I612" s="161">
        <v>6619.34</v>
      </c>
    </row>
    <row r="613" spans="1:12" s="89" customFormat="1" ht="47.25">
      <c r="A613" s="23">
        <v>9</v>
      </c>
      <c r="B613" s="35" t="s">
        <v>626</v>
      </c>
      <c r="C613" s="26" t="s">
        <v>28</v>
      </c>
      <c r="D613" s="21"/>
      <c r="E613" s="21"/>
      <c r="F613" s="36" t="s">
        <v>627</v>
      </c>
      <c r="G613" s="52">
        <v>0.3</v>
      </c>
      <c r="H613" s="52">
        <v>1530</v>
      </c>
      <c r="I613" s="161"/>
    </row>
    <row r="614" spans="1:12" s="89" customFormat="1" ht="47.25">
      <c r="A614" s="23">
        <v>10</v>
      </c>
      <c r="B614" s="35" t="s">
        <v>628</v>
      </c>
      <c r="C614" s="26" t="s">
        <v>28</v>
      </c>
      <c r="D614" s="21"/>
      <c r="E614" s="21"/>
      <c r="F614" s="36" t="s">
        <v>629</v>
      </c>
      <c r="G614" s="52">
        <v>0.4</v>
      </c>
      <c r="H614" s="52">
        <v>2183</v>
      </c>
      <c r="I614" s="161"/>
    </row>
    <row r="615" spans="1:12" s="89" customFormat="1" ht="47.25">
      <c r="A615" s="23">
        <v>11</v>
      </c>
      <c r="B615" s="35" t="s">
        <v>630</v>
      </c>
      <c r="C615" s="26" t="s">
        <v>28</v>
      </c>
      <c r="D615" s="21"/>
      <c r="E615" s="21"/>
      <c r="F615" s="36" t="s">
        <v>631</v>
      </c>
      <c r="G615" s="52">
        <v>0.17100000000000001</v>
      </c>
      <c r="H615" s="52">
        <v>434</v>
      </c>
      <c r="I615" s="161"/>
    </row>
    <row r="616" spans="1:12" s="89" customFormat="1" ht="31.5">
      <c r="A616" s="23">
        <v>12</v>
      </c>
      <c r="B616" s="35" t="s">
        <v>632</v>
      </c>
      <c r="C616" s="26" t="s">
        <v>28</v>
      </c>
      <c r="D616" s="21"/>
      <c r="E616" s="21"/>
      <c r="F616" s="36" t="s">
        <v>633</v>
      </c>
      <c r="G616" s="52">
        <v>0.3</v>
      </c>
      <c r="H616" s="52">
        <v>1728</v>
      </c>
      <c r="I616" s="161"/>
    </row>
    <row r="617" spans="1:12" s="89" customFormat="1" ht="31.5">
      <c r="A617" s="23">
        <v>13</v>
      </c>
      <c r="B617" s="35" t="s">
        <v>634</v>
      </c>
      <c r="C617" s="26" t="s">
        <v>28</v>
      </c>
      <c r="D617" s="21"/>
      <c r="E617" s="21"/>
      <c r="F617" s="36" t="s">
        <v>635</v>
      </c>
      <c r="G617" s="52">
        <v>0.8</v>
      </c>
      <c r="H617" s="52">
        <v>4950</v>
      </c>
      <c r="I617" s="161"/>
    </row>
    <row r="618" spans="1:12" s="89" customFormat="1" ht="31.5">
      <c r="A618" s="23">
        <v>14</v>
      </c>
      <c r="B618" s="35" t="s">
        <v>636</v>
      </c>
      <c r="C618" s="26" t="s">
        <v>28</v>
      </c>
      <c r="D618" s="21"/>
      <c r="E618" s="21"/>
      <c r="F618" s="36" t="s">
        <v>637</v>
      </c>
      <c r="G618" s="52">
        <v>0.46400000000000002</v>
      </c>
      <c r="H618" s="52">
        <v>2492</v>
      </c>
      <c r="I618" s="161"/>
    </row>
    <row r="619" spans="1:12" s="89" customFormat="1" ht="31.5">
      <c r="A619" s="23">
        <v>15</v>
      </c>
      <c r="B619" s="35" t="s">
        <v>638</v>
      </c>
      <c r="C619" s="26" t="s">
        <v>28</v>
      </c>
      <c r="D619" s="21"/>
      <c r="E619" s="21"/>
      <c r="F619" s="36" t="s">
        <v>611</v>
      </c>
      <c r="G619" s="52">
        <v>0.1</v>
      </c>
      <c r="H619" s="52">
        <v>592</v>
      </c>
      <c r="I619" s="161">
        <v>1199.94</v>
      </c>
    </row>
    <row r="620" spans="1:12" s="89" customFormat="1" ht="31.5">
      <c r="A620" s="23">
        <v>16</v>
      </c>
      <c r="B620" s="35" t="s">
        <v>639</v>
      </c>
      <c r="C620" s="26" t="s">
        <v>28</v>
      </c>
      <c r="D620" s="21"/>
      <c r="E620" s="21"/>
      <c r="F620" s="36" t="s">
        <v>640</v>
      </c>
      <c r="G620" s="52">
        <v>0.3</v>
      </c>
      <c r="H620" s="52">
        <v>1775</v>
      </c>
      <c r="I620" s="161"/>
    </row>
    <row r="621" spans="1:12" s="89" customFormat="1" ht="31.5">
      <c r="A621" s="23">
        <v>17</v>
      </c>
      <c r="B621" s="192" t="s">
        <v>641</v>
      </c>
      <c r="C621" s="26" t="s">
        <v>28</v>
      </c>
      <c r="D621" s="21"/>
      <c r="E621" s="21"/>
      <c r="F621" s="156" t="s">
        <v>611</v>
      </c>
      <c r="G621" s="52">
        <v>0.5</v>
      </c>
      <c r="H621" s="52">
        <v>2700</v>
      </c>
      <c r="I621" s="161">
        <v>5729.03</v>
      </c>
    </row>
    <row r="622" spans="1:12" s="89" customFormat="1" ht="31.5">
      <c r="A622" s="23">
        <v>18</v>
      </c>
      <c r="B622" s="192" t="s">
        <v>642</v>
      </c>
      <c r="C622" s="26" t="s">
        <v>28</v>
      </c>
      <c r="D622" s="21"/>
      <c r="E622" s="21"/>
      <c r="F622" s="156" t="s">
        <v>617</v>
      </c>
      <c r="G622" s="52">
        <v>0.47</v>
      </c>
      <c r="H622" s="52">
        <v>2820</v>
      </c>
      <c r="I622" s="161"/>
    </row>
    <row r="623" spans="1:12" s="89" customFormat="1" ht="31.5">
      <c r="A623" s="23">
        <v>19</v>
      </c>
      <c r="B623" s="192" t="s">
        <v>643</v>
      </c>
      <c r="C623" s="26" t="s">
        <v>28</v>
      </c>
      <c r="D623" s="21"/>
      <c r="E623" s="21"/>
      <c r="F623" s="156" t="s">
        <v>644</v>
      </c>
      <c r="G623" s="52">
        <v>0.46</v>
      </c>
      <c r="H623" s="52">
        <v>2860</v>
      </c>
      <c r="I623" s="161"/>
    </row>
    <row r="624" spans="1:12" s="89" customFormat="1" ht="31.5">
      <c r="A624" s="23">
        <v>20</v>
      </c>
      <c r="B624" s="192" t="s">
        <v>645</v>
      </c>
      <c r="C624" s="26" t="s">
        <v>28</v>
      </c>
      <c r="D624" s="21"/>
      <c r="E624" s="21"/>
      <c r="F624" s="156" t="s">
        <v>611</v>
      </c>
      <c r="G624" s="52">
        <v>1.9</v>
      </c>
      <c r="H624" s="52">
        <v>9876</v>
      </c>
      <c r="I624" s="161"/>
    </row>
    <row r="625" spans="1:15" s="89" customFormat="1" ht="31.5">
      <c r="A625" s="23">
        <v>21</v>
      </c>
      <c r="B625" s="192" t="s">
        <v>646</v>
      </c>
      <c r="C625" s="26" t="s">
        <v>28</v>
      </c>
      <c r="D625" s="21"/>
      <c r="E625" s="21"/>
      <c r="F625" s="156" t="s">
        <v>611</v>
      </c>
      <c r="G625" s="52">
        <v>1.3</v>
      </c>
      <c r="H625" s="52">
        <v>6845</v>
      </c>
      <c r="I625" s="161"/>
    </row>
    <row r="626" spans="1:15" s="89" customFormat="1" ht="31.5">
      <c r="A626" s="23">
        <v>22</v>
      </c>
      <c r="B626" s="192" t="s">
        <v>647</v>
      </c>
      <c r="C626" s="26" t="s">
        <v>28</v>
      </c>
      <c r="D626" s="21"/>
      <c r="E626" s="21"/>
      <c r="F626" s="156" t="s">
        <v>611</v>
      </c>
      <c r="G626" s="52">
        <v>1.4</v>
      </c>
      <c r="H626" s="52">
        <v>7001</v>
      </c>
      <c r="I626" s="161"/>
    </row>
    <row r="627" spans="1:15" s="89" customFormat="1" ht="31.5">
      <c r="A627" s="23">
        <v>23</v>
      </c>
      <c r="B627" s="192" t="s">
        <v>648</v>
      </c>
      <c r="C627" s="26" t="s">
        <v>28</v>
      </c>
      <c r="D627" s="21"/>
      <c r="E627" s="21"/>
      <c r="F627" s="156" t="s">
        <v>611</v>
      </c>
      <c r="G627" s="52">
        <v>0.9</v>
      </c>
      <c r="H627" s="52">
        <v>4660</v>
      </c>
      <c r="I627" s="161"/>
    </row>
    <row r="628" spans="1:15" s="89" customFormat="1" ht="31.5">
      <c r="A628" s="23">
        <v>24</v>
      </c>
      <c r="B628" s="192" t="s">
        <v>649</v>
      </c>
      <c r="C628" s="26" t="s">
        <v>28</v>
      </c>
      <c r="D628" s="21"/>
      <c r="E628" s="21"/>
      <c r="F628" s="156" t="s">
        <v>611</v>
      </c>
      <c r="G628" s="52">
        <v>0.7</v>
      </c>
      <c r="H628" s="52">
        <v>3546</v>
      </c>
      <c r="I628" s="161"/>
    </row>
    <row r="629" spans="1:15" s="89" customFormat="1" ht="31.5">
      <c r="A629" s="23">
        <v>25</v>
      </c>
      <c r="B629" s="192" t="s">
        <v>650</v>
      </c>
      <c r="C629" s="26" t="s">
        <v>28</v>
      </c>
      <c r="D629" s="21"/>
      <c r="E629" s="21"/>
      <c r="F629" s="156" t="s">
        <v>617</v>
      </c>
      <c r="G629" s="52">
        <v>0.8</v>
      </c>
      <c r="H629" s="52">
        <v>3200</v>
      </c>
      <c r="I629" s="161"/>
    </row>
    <row r="630" spans="1:15" s="90" customFormat="1" ht="15.75">
      <c r="B630" s="196" t="s">
        <v>1115</v>
      </c>
      <c r="G630" s="197"/>
      <c r="H630" s="197"/>
      <c r="I630" s="222"/>
    </row>
    <row r="631" spans="1:15" s="89" customFormat="1" ht="157.5">
      <c r="A631" s="26">
        <v>1</v>
      </c>
      <c r="B631" s="35" t="s">
        <v>651</v>
      </c>
      <c r="C631" s="26" t="s">
        <v>652</v>
      </c>
      <c r="D631" s="26" t="s">
        <v>653</v>
      </c>
      <c r="E631" s="36"/>
      <c r="F631" s="36" t="s">
        <v>654</v>
      </c>
      <c r="G631" s="78">
        <v>0.315</v>
      </c>
      <c r="H631" s="78">
        <v>315</v>
      </c>
      <c r="I631" s="78">
        <v>937.88</v>
      </c>
    </row>
    <row r="632" spans="1:15" s="89" customFormat="1" ht="31.5">
      <c r="A632" s="26">
        <v>2</v>
      </c>
      <c r="B632" s="35" t="s">
        <v>655</v>
      </c>
      <c r="C632" s="26" t="s">
        <v>652</v>
      </c>
      <c r="D632" s="26" t="s">
        <v>653</v>
      </c>
      <c r="E632" s="36"/>
      <c r="F632" s="36"/>
      <c r="G632" s="78">
        <v>0.5</v>
      </c>
      <c r="H632" s="78">
        <v>500</v>
      </c>
      <c r="I632" s="78"/>
    </row>
    <row r="633" spans="1:15" s="89" customFormat="1" ht="31.5">
      <c r="A633" s="26">
        <v>3</v>
      </c>
      <c r="B633" s="35" t="s">
        <v>656</v>
      </c>
      <c r="C633" s="26" t="s">
        <v>652</v>
      </c>
      <c r="D633" s="26" t="s">
        <v>653</v>
      </c>
      <c r="E633" s="36"/>
      <c r="F633" s="36"/>
      <c r="G633" s="78">
        <v>0.5</v>
      </c>
      <c r="H633" s="78">
        <v>500</v>
      </c>
      <c r="I633" s="78"/>
    </row>
    <row r="634" spans="1:15" s="90" customFormat="1" ht="15.75">
      <c r="B634" s="196" t="s">
        <v>1116</v>
      </c>
      <c r="G634" s="197"/>
      <c r="H634" s="197"/>
      <c r="I634" s="222"/>
    </row>
    <row r="635" spans="1:15" s="92" customFormat="1" ht="30" customHeight="1">
      <c r="A635" s="30"/>
      <c r="B635" s="29" t="s">
        <v>698</v>
      </c>
      <c r="C635" s="26" t="s">
        <v>28</v>
      </c>
      <c r="D635" s="21">
        <v>2019</v>
      </c>
      <c r="E635" s="36" t="s">
        <v>699</v>
      </c>
      <c r="F635" s="36" t="s">
        <v>699</v>
      </c>
      <c r="G635" s="161" t="s">
        <v>700</v>
      </c>
      <c r="H635" s="161" t="s">
        <v>700</v>
      </c>
      <c r="I635" s="94"/>
      <c r="K635" s="93"/>
      <c r="L635" s="93"/>
      <c r="M635" s="93"/>
      <c r="N635" s="93"/>
      <c r="O635" s="93"/>
    </row>
    <row r="636" spans="1:15" s="89" customFormat="1" ht="47.25">
      <c r="A636" s="26"/>
      <c r="B636" s="29" t="s">
        <v>701</v>
      </c>
      <c r="C636" s="26" t="s">
        <v>28</v>
      </c>
      <c r="D636" s="26">
        <v>2019</v>
      </c>
      <c r="E636" s="36" t="s">
        <v>699</v>
      </c>
      <c r="F636" s="36" t="s">
        <v>699</v>
      </c>
      <c r="G636" s="161" t="s">
        <v>700</v>
      </c>
      <c r="H636" s="161" t="s">
        <v>700</v>
      </c>
      <c r="I636" s="94"/>
    </row>
    <row r="637" spans="1:15" s="89" customFormat="1" ht="47.25">
      <c r="A637" s="26"/>
      <c r="B637" s="29" t="s">
        <v>702</v>
      </c>
      <c r="C637" s="26" t="s">
        <v>28</v>
      </c>
      <c r="D637" s="26">
        <v>2019</v>
      </c>
      <c r="E637" s="36" t="s">
        <v>699</v>
      </c>
      <c r="F637" s="36" t="s">
        <v>699</v>
      </c>
      <c r="G637" s="161" t="s">
        <v>700</v>
      </c>
      <c r="H637" s="161" t="s">
        <v>700</v>
      </c>
      <c r="I637" s="94"/>
    </row>
    <row r="638" spans="1:15" s="89" customFormat="1" ht="47.25">
      <c r="A638" s="26"/>
      <c r="B638" s="29" t="s">
        <v>703</v>
      </c>
      <c r="C638" s="26" t="s">
        <v>28</v>
      </c>
      <c r="D638" s="26" t="s">
        <v>704</v>
      </c>
      <c r="E638" s="36" t="s">
        <v>699</v>
      </c>
      <c r="F638" s="36" t="s">
        <v>699</v>
      </c>
      <c r="G638" s="161" t="s">
        <v>700</v>
      </c>
      <c r="H638" s="161" t="s">
        <v>700</v>
      </c>
      <c r="I638" s="94"/>
    </row>
    <row r="639" spans="1:15" s="89" customFormat="1" ht="47.25">
      <c r="A639" s="26"/>
      <c r="B639" s="29" t="s">
        <v>705</v>
      </c>
      <c r="C639" s="26" t="s">
        <v>28</v>
      </c>
      <c r="D639" s="26" t="s">
        <v>704</v>
      </c>
      <c r="E639" s="36" t="s">
        <v>699</v>
      </c>
      <c r="F639" s="36" t="s">
        <v>699</v>
      </c>
      <c r="G639" s="161" t="s">
        <v>700</v>
      </c>
      <c r="H639" s="161" t="s">
        <v>700</v>
      </c>
      <c r="I639" s="94"/>
    </row>
    <row r="640" spans="1:15" s="89" customFormat="1" ht="47.25">
      <c r="A640" s="26"/>
      <c r="B640" s="29" t="s">
        <v>706</v>
      </c>
      <c r="C640" s="26" t="s">
        <v>28</v>
      </c>
      <c r="D640" s="26" t="s">
        <v>704</v>
      </c>
      <c r="E640" s="36" t="s">
        <v>699</v>
      </c>
      <c r="F640" s="36" t="s">
        <v>699</v>
      </c>
      <c r="G640" s="161" t="s">
        <v>700</v>
      </c>
      <c r="H640" s="161" t="s">
        <v>700</v>
      </c>
      <c r="I640" s="94"/>
    </row>
    <row r="641" spans="1:9" s="89" customFormat="1" ht="47.25">
      <c r="A641" s="3"/>
      <c r="B641" s="29" t="s">
        <v>707</v>
      </c>
      <c r="C641" s="26" t="s">
        <v>28</v>
      </c>
      <c r="D641" s="26" t="s">
        <v>704</v>
      </c>
      <c r="E641" s="36" t="s">
        <v>699</v>
      </c>
      <c r="F641" s="36" t="s">
        <v>699</v>
      </c>
      <c r="G641" s="161" t="s">
        <v>700</v>
      </c>
      <c r="H641" s="161" t="s">
        <v>700</v>
      </c>
      <c r="I641" s="94"/>
    </row>
    <row r="642" spans="1:9" s="89" customFormat="1" ht="47.25">
      <c r="A642" s="23"/>
      <c r="B642" s="29" t="s">
        <v>708</v>
      </c>
      <c r="C642" s="26" t="s">
        <v>28</v>
      </c>
      <c r="D642" s="21" t="s">
        <v>704</v>
      </c>
      <c r="E642" s="36" t="s">
        <v>699</v>
      </c>
      <c r="F642" s="36" t="s">
        <v>699</v>
      </c>
      <c r="G642" s="161" t="s">
        <v>700</v>
      </c>
      <c r="H642" s="161" t="s">
        <v>700</v>
      </c>
      <c r="I642" s="94"/>
    </row>
    <row r="643" spans="1:9" s="89" customFormat="1" ht="47.25">
      <c r="A643" s="23"/>
      <c r="B643" s="29" t="s">
        <v>709</v>
      </c>
      <c r="C643" s="26" t="s">
        <v>28</v>
      </c>
      <c r="D643" s="26" t="s">
        <v>704</v>
      </c>
      <c r="E643" s="36" t="s">
        <v>699</v>
      </c>
      <c r="F643" s="36" t="s">
        <v>699</v>
      </c>
      <c r="G643" s="161" t="s">
        <v>700</v>
      </c>
      <c r="H643" s="161" t="s">
        <v>700</v>
      </c>
      <c r="I643" s="94"/>
    </row>
    <row r="644" spans="1:9" s="89" customFormat="1" ht="47.25">
      <c r="A644" s="23"/>
      <c r="B644" s="29" t="s">
        <v>710</v>
      </c>
      <c r="C644" s="26" t="s">
        <v>28</v>
      </c>
      <c r="D644" s="26" t="s">
        <v>704</v>
      </c>
      <c r="E644" s="36" t="s">
        <v>699</v>
      </c>
      <c r="F644" s="36" t="s">
        <v>699</v>
      </c>
      <c r="G644" s="161" t="s">
        <v>700</v>
      </c>
      <c r="H644" s="161" t="s">
        <v>700</v>
      </c>
      <c r="I644" s="94"/>
    </row>
    <row r="645" spans="1:9" s="89" customFormat="1" ht="47.25">
      <c r="A645" s="23"/>
      <c r="B645" s="29" t="s">
        <v>711</v>
      </c>
      <c r="C645" s="26" t="s">
        <v>28</v>
      </c>
      <c r="D645" s="26" t="s">
        <v>704</v>
      </c>
      <c r="E645" s="36" t="s">
        <v>699</v>
      </c>
      <c r="F645" s="36" t="s">
        <v>699</v>
      </c>
      <c r="G645" s="161" t="s">
        <v>700</v>
      </c>
      <c r="H645" s="161" t="s">
        <v>700</v>
      </c>
      <c r="I645" s="94"/>
    </row>
    <row r="646" spans="1:9" s="89" customFormat="1" ht="47.25">
      <c r="A646" s="30"/>
      <c r="B646" s="29" t="s">
        <v>712</v>
      </c>
      <c r="C646" s="26" t="s">
        <v>28</v>
      </c>
      <c r="D646" s="26" t="s">
        <v>704</v>
      </c>
      <c r="E646" s="36" t="s">
        <v>699</v>
      </c>
      <c r="F646" s="36" t="s">
        <v>699</v>
      </c>
      <c r="G646" s="161" t="s">
        <v>700</v>
      </c>
      <c r="H646" s="161" t="s">
        <v>700</v>
      </c>
      <c r="I646" s="94"/>
    </row>
    <row r="647" spans="1:9" s="89" customFormat="1" ht="47.25">
      <c r="A647" s="23"/>
      <c r="B647" s="29" t="s">
        <v>713</v>
      </c>
      <c r="C647" s="26" t="s">
        <v>28</v>
      </c>
      <c r="D647" s="26">
        <v>2019</v>
      </c>
      <c r="E647" s="36" t="s">
        <v>699</v>
      </c>
      <c r="F647" s="36" t="s">
        <v>699</v>
      </c>
      <c r="G647" s="161" t="s">
        <v>700</v>
      </c>
      <c r="H647" s="161" t="s">
        <v>700</v>
      </c>
      <c r="I647" s="94"/>
    </row>
    <row r="648" spans="1:9" s="89" customFormat="1" ht="47.25">
      <c r="A648" s="23"/>
      <c r="B648" s="29" t="s">
        <v>714</v>
      </c>
      <c r="C648" s="26" t="s">
        <v>28</v>
      </c>
      <c r="D648" s="26" t="s">
        <v>704</v>
      </c>
      <c r="E648" s="36" t="s">
        <v>699</v>
      </c>
      <c r="F648" s="36" t="s">
        <v>699</v>
      </c>
      <c r="G648" s="161" t="s">
        <v>700</v>
      </c>
      <c r="H648" s="161" t="s">
        <v>700</v>
      </c>
      <c r="I648" s="94"/>
    </row>
    <row r="649" spans="1:9" s="89" customFormat="1" ht="47.25">
      <c r="A649" s="23"/>
      <c r="B649" s="29" t="s">
        <v>715</v>
      </c>
      <c r="C649" s="26" t="s">
        <v>28</v>
      </c>
      <c r="D649" s="26" t="s">
        <v>704</v>
      </c>
      <c r="E649" s="36" t="s">
        <v>699</v>
      </c>
      <c r="F649" s="36" t="s">
        <v>699</v>
      </c>
      <c r="G649" s="161" t="s">
        <v>700</v>
      </c>
      <c r="H649" s="161" t="s">
        <v>700</v>
      </c>
      <c r="I649" s="94"/>
    </row>
    <row r="650" spans="1:9" s="89" customFormat="1" ht="47.25">
      <c r="A650" s="23"/>
      <c r="B650" s="29" t="s">
        <v>716</v>
      </c>
      <c r="C650" s="26" t="s">
        <v>28</v>
      </c>
      <c r="D650" s="26" t="s">
        <v>704</v>
      </c>
      <c r="E650" s="36" t="s">
        <v>699</v>
      </c>
      <c r="F650" s="36" t="s">
        <v>699</v>
      </c>
      <c r="G650" s="161" t="s">
        <v>700</v>
      </c>
      <c r="H650" s="161" t="s">
        <v>700</v>
      </c>
      <c r="I650" s="94"/>
    </row>
    <row r="651" spans="1:9" s="89" customFormat="1" ht="47.25">
      <c r="A651" s="23"/>
      <c r="B651" s="29" t="s">
        <v>717</v>
      </c>
      <c r="C651" s="26" t="s">
        <v>28</v>
      </c>
      <c r="D651" s="26" t="s">
        <v>704</v>
      </c>
      <c r="E651" s="36" t="s">
        <v>699</v>
      </c>
      <c r="F651" s="36" t="s">
        <v>699</v>
      </c>
      <c r="G651" s="161" t="s">
        <v>700</v>
      </c>
      <c r="H651" s="161" t="s">
        <v>700</v>
      </c>
      <c r="I651" s="94"/>
    </row>
    <row r="652" spans="1:9" s="89" customFormat="1" ht="47.25">
      <c r="A652" s="30"/>
      <c r="B652" s="29" t="s">
        <v>718</v>
      </c>
      <c r="C652" s="26" t="s">
        <v>28</v>
      </c>
      <c r="D652" s="26" t="s">
        <v>704</v>
      </c>
      <c r="E652" s="36" t="s">
        <v>699</v>
      </c>
      <c r="F652" s="36" t="s">
        <v>699</v>
      </c>
      <c r="G652" s="161" t="s">
        <v>700</v>
      </c>
      <c r="H652" s="161" t="s">
        <v>700</v>
      </c>
      <c r="I652" s="94"/>
    </row>
    <row r="653" spans="1:9" s="89" customFormat="1" ht="47.25">
      <c r="A653" s="23"/>
      <c r="B653" s="29" t="s">
        <v>719</v>
      </c>
      <c r="C653" s="26" t="s">
        <v>28</v>
      </c>
      <c r="D653" s="26" t="s">
        <v>704</v>
      </c>
      <c r="E653" s="36" t="s">
        <v>699</v>
      </c>
      <c r="F653" s="36" t="s">
        <v>699</v>
      </c>
      <c r="G653" s="161" t="s">
        <v>700</v>
      </c>
      <c r="H653" s="161" t="s">
        <v>700</v>
      </c>
      <c r="I653" s="94"/>
    </row>
    <row r="654" spans="1:9" s="89" customFormat="1" ht="47.25">
      <c r="A654" s="23"/>
      <c r="B654" s="29" t="s">
        <v>720</v>
      </c>
      <c r="C654" s="26" t="s">
        <v>28</v>
      </c>
      <c r="D654" s="26" t="s">
        <v>704</v>
      </c>
      <c r="E654" s="36" t="s">
        <v>699</v>
      </c>
      <c r="F654" s="36" t="s">
        <v>699</v>
      </c>
      <c r="G654" s="161" t="s">
        <v>700</v>
      </c>
      <c r="H654" s="161" t="s">
        <v>700</v>
      </c>
      <c r="I654" s="94"/>
    </row>
    <row r="655" spans="1:9" s="89" customFormat="1" ht="47.25">
      <c r="A655" s="23"/>
      <c r="B655" s="29" t="s">
        <v>721</v>
      </c>
      <c r="C655" s="26" t="s">
        <v>28</v>
      </c>
      <c r="D655" s="26" t="s">
        <v>704</v>
      </c>
      <c r="E655" s="36" t="s">
        <v>699</v>
      </c>
      <c r="F655" s="36" t="s">
        <v>699</v>
      </c>
      <c r="G655" s="161" t="s">
        <v>700</v>
      </c>
      <c r="H655" s="161" t="s">
        <v>700</v>
      </c>
      <c r="I655" s="94"/>
    </row>
    <row r="656" spans="1:9" s="89" customFormat="1" ht="47.25">
      <c r="A656" s="30"/>
      <c r="B656" s="29" t="s">
        <v>722</v>
      </c>
      <c r="C656" s="26" t="s">
        <v>28</v>
      </c>
      <c r="D656" s="26" t="s">
        <v>704</v>
      </c>
      <c r="E656" s="36" t="s">
        <v>699</v>
      </c>
      <c r="F656" s="36" t="s">
        <v>699</v>
      </c>
      <c r="G656" s="161" t="s">
        <v>700</v>
      </c>
      <c r="H656" s="161" t="s">
        <v>700</v>
      </c>
      <c r="I656" s="94"/>
    </row>
    <row r="657" spans="1:9" s="89" customFormat="1" ht="47.25">
      <c r="A657" s="3"/>
      <c r="B657" s="29" t="s">
        <v>723</v>
      </c>
      <c r="C657" s="26" t="s">
        <v>28</v>
      </c>
      <c r="D657" s="26" t="s">
        <v>704</v>
      </c>
      <c r="E657" s="36" t="s">
        <v>699</v>
      </c>
      <c r="F657" s="36" t="s">
        <v>699</v>
      </c>
      <c r="G657" s="161" t="s">
        <v>700</v>
      </c>
      <c r="H657" s="161" t="s">
        <v>700</v>
      </c>
      <c r="I657" s="94"/>
    </row>
    <row r="658" spans="1:9" s="89" customFormat="1" ht="47.25">
      <c r="A658" s="3"/>
      <c r="B658" s="29" t="s">
        <v>724</v>
      </c>
      <c r="C658" s="26" t="s">
        <v>28</v>
      </c>
      <c r="D658" s="26" t="s">
        <v>704</v>
      </c>
      <c r="E658" s="36" t="s">
        <v>699</v>
      </c>
      <c r="F658" s="36" t="s">
        <v>699</v>
      </c>
      <c r="G658" s="161" t="s">
        <v>700</v>
      </c>
      <c r="H658" s="161" t="s">
        <v>700</v>
      </c>
      <c r="I658" s="94"/>
    </row>
    <row r="659" spans="1:9" s="89" customFormat="1" ht="47.25">
      <c r="A659" s="30"/>
      <c r="B659" s="29" t="s">
        <v>725</v>
      </c>
      <c r="C659" s="26" t="s">
        <v>28</v>
      </c>
      <c r="D659" s="26" t="s">
        <v>704</v>
      </c>
      <c r="E659" s="36" t="s">
        <v>699</v>
      </c>
      <c r="F659" s="36" t="s">
        <v>699</v>
      </c>
      <c r="G659" s="161" t="s">
        <v>700</v>
      </c>
      <c r="H659" s="161" t="s">
        <v>700</v>
      </c>
      <c r="I659" s="94"/>
    </row>
    <row r="660" spans="1:9" s="89" customFormat="1" ht="47.25">
      <c r="A660" s="23"/>
      <c r="B660" s="29" t="s">
        <v>726</v>
      </c>
      <c r="C660" s="26" t="s">
        <v>28</v>
      </c>
      <c r="D660" s="26" t="s">
        <v>704</v>
      </c>
      <c r="E660" s="36" t="s">
        <v>699</v>
      </c>
      <c r="F660" s="36" t="s">
        <v>699</v>
      </c>
      <c r="G660" s="161" t="s">
        <v>700</v>
      </c>
      <c r="H660" s="161" t="s">
        <v>700</v>
      </c>
      <c r="I660" s="94"/>
    </row>
    <row r="661" spans="1:9" s="89" customFormat="1" ht="47.25">
      <c r="A661" s="23"/>
      <c r="B661" s="29" t="s">
        <v>727</v>
      </c>
      <c r="C661" s="26" t="s">
        <v>28</v>
      </c>
      <c r="D661" s="26" t="s">
        <v>704</v>
      </c>
      <c r="E661" s="36" t="s">
        <v>699</v>
      </c>
      <c r="F661" s="36" t="s">
        <v>699</v>
      </c>
      <c r="G661" s="161" t="s">
        <v>700</v>
      </c>
      <c r="H661" s="161" t="s">
        <v>700</v>
      </c>
      <c r="I661" s="94"/>
    </row>
    <row r="662" spans="1:9" s="89" customFormat="1" ht="47.25">
      <c r="A662" s="23"/>
      <c r="B662" s="29" t="s">
        <v>728</v>
      </c>
      <c r="C662" s="26" t="s">
        <v>28</v>
      </c>
      <c r="D662" s="26" t="s">
        <v>704</v>
      </c>
      <c r="E662" s="36" t="s">
        <v>699</v>
      </c>
      <c r="F662" s="36" t="s">
        <v>699</v>
      </c>
      <c r="G662" s="161" t="s">
        <v>700</v>
      </c>
      <c r="H662" s="161" t="s">
        <v>700</v>
      </c>
      <c r="I662" s="94"/>
    </row>
    <row r="663" spans="1:9" s="89" customFormat="1" ht="47.25">
      <c r="A663" s="23"/>
      <c r="B663" s="29" t="s">
        <v>729</v>
      </c>
      <c r="C663" s="26" t="s">
        <v>28</v>
      </c>
      <c r="D663" s="26" t="s">
        <v>704</v>
      </c>
      <c r="E663" s="36" t="s">
        <v>699</v>
      </c>
      <c r="F663" s="36" t="s">
        <v>699</v>
      </c>
      <c r="G663" s="161" t="s">
        <v>700</v>
      </c>
      <c r="H663" s="161" t="s">
        <v>700</v>
      </c>
      <c r="I663" s="94"/>
    </row>
    <row r="664" spans="1:9" s="89" customFormat="1" ht="47.25">
      <c r="A664" s="23"/>
      <c r="B664" s="29" t="s">
        <v>730</v>
      </c>
      <c r="C664" s="26" t="s">
        <v>28</v>
      </c>
      <c r="D664" s="26">
        <v>2019</v>
      </c>
      <c r="E664" s="36" t="s">
        <v>699</v>
      </c>
      <c r="F664" s="36" t="s">
        <v>699</v>
      </c>
      <c r="G664" s="161" t="s">
        <v>700</v>
      </c>
      <c r="H664" s="161" t="s">
        <v>700</v>
      </c>
      <c r="I664" s="94"/>
    </row>
    <row r="665" spans="1:9" s="89" customFormat="1" ht="47.25">
      <c r="A665" s="3"/>
      <c r="B665" s="29" t="s">
        <v>731</v>
      </c>
      <c r="C665" s="26" t="s">
        <v>28</v>
      </c>
      <c r="D665" s="26" t="s">
        <v>704</v>
      </c>
      <c r="E665" s="36" t="s">
        <v>699</v>
      </c>
      <c r="F665" s="36" t="s">
        <v>699</v>
      </c>
      <c r="G665" s="161" t="s">
        <v>700</v>
      </c>
      <c r="H665" s="161" t="s">
        <v>700</v>
      </c>
      <c r="I665" s="94"/>
    </row>
    <row r="666" spans="1:9" s="89" customFormat="1" ht="47.25">
      <c r="A666" s="3"/>
      <c r="B666" s="29" t="s">
        <v>732</v>
      </c>
      <c r="C666" s="26" t="s">
        <v>28</v>
      </c>
      <c r="D666" s="26" t="s">
        <v>704</v>
      </c>
      <c r="E666" s="36" t="s">
        <v>699</v>
      </c>
      <c r="F666" s="36" t="s">
        <v>699</v>
      </c>
      <c r="G666" s="161" t="s">
        <v>700</v>
      </c>
      <c r="H666" s="161" t="s">
        <v>700</v>
      </c>
      <c r="I666" s="94"/>
    </row>
    <row r="667" spans="1:9" s="89" customFormat="1" ht="47.25">
      <c r="A667" s="30"/>
      <c r="B667" s="29" t="s">
        <v>733</v>
      </c>
      <c r="C667" s="26" t="s">
        <v>28</v>
      </c>
      <c r="D667" s="26" t="s">
        <v>704</v>
      </c>
      <c r="E667" s="36" t="s">
        <v>699</v>
      </c>
      <c r="F667" s="36" t="s">
        <v>699</v>
      </c>
      <c r="G667" s="161" t="s">
        <v>700</v>
      </c>
      <c r="H667" s="161" t="s">
        <v>700</v>
      </c>
      <c r="I667" s="94"/>
    </row>
    <row r="668" spans="1:9" s="89" customFormat="1" ht="47.25">
      <c r="A668" s="3"/>
      <c r="B668" s="29" t="s">
        <v>734</v>
      </c>
      <c r="C668" s="26" t="s">
        <v>28</v>
      </c>
      <c r="D668" s="26" t="s">
        <v>704</v>
      </c>
      <c r="E668" s="36" t="s">
        <v>699</v>
      </c>
      <c r="F668" s="36" t="s">
        <v>699</v>
      </c>
      <c r="G668" s="161" t="s">
        <v>700</v>
      </c>
      <c r="H668" s="161" t="s">
        <v>700</v>
      </c>
      <c r="I668" s="94"/>
    </row>
    <row r="669" spans="1:9" s="89" customFormat="1" ht="47.25">
      <c r="A669" s="3"/>
      <c r="B669" s="29" t="s">
        <v>735</v>
      </c>
      <c r="C669" s="26" t="s">
        <v>28</v>
      </c>
      <c r="D669" s="26" t="s">
        <v>704</v>
      </c>
      <c r="E669" s="36" t="s">
        <v>699</v>
      </c>
      <c r="F669" s="36" t="s">
        <v>699</v>
      </c>
      <c r="G669" s="161" t="s">
        <v>700</v>
      </c>
      <c r="H669" s="161" t="s">
        <v>700</v>
      </c>
      <c r="I669" s="94"/>
    </row>
    <row r="670" spans="1:9" s="89" customFormat="1" ht="47.25">
      <c r="A670" s="3"/>
      <c r="B670" s="29" t="s">
        <v>736</v>
      </c>
      <c r="C670" s="26" t="s">
        <v>28</v>
      </c>
      <c r="D670" s="26" t="s">
        <v>704</v>
      </c>
      <c r="E670" s="36" t="s">
        <v>699</v>
      </c>
      <c r="F670" s="36" t="s">
        <v>699</v>
      </c>
      <c r="G670" s="161" t="s">
        <v>700</v>
      </c>
      <c r="H670" s="161" t="s">
        <v>700</v>
      </c>
      <c r="I670" s="94"/>
    </row>
    <row r="671" spans="1:9" s="89" customFormat="1" ht="47.25">
      <c r="A671" s="30"/>
      <c r="B671" s="29" t="s">
        <v>737</v>
      </c>
      <c r="C671" s="26" t="s">
        <v>28</v>
      </c>
      <c r="D671" s="26" t="s">
        <v>704</v>
      </c>
      <c r="E671" s="36" t="s">
        <v>699</v>
      </c>
      <c r="F671" s="36" t="s">
        <v>699</v>
      </c>
      <c r="G671" s="161" t="s">
        <v>700</v>
      </c>
      <c r="H671" s="161" t="s">
        <v>700</v>
      </c>
      <c r="I671" s="94"/>
    </row>
    <row r="672" spans="1:9" s="89" customFormat="1" ht="47.25">
      <c r="A672" s="3"/>
      <c r="B672" s="29" t="s">
        <v>738</v>
      </c>
      <c r="C672" s="26" t="s">
        <v>28</v>
      </c>
      <c r="D672" s="26" t="s">
        <v>704</v>
      </c>
      <c r="E672" s="36" t="s">
        <v>699</v>
      </c>
      <c r="F672" s="36" t="s">
        <v>699</v>
      </c>
      <c r="G672" s="161" t="s">
        <v>700</v>
      </c>
      <c r="H672" s="161" t="s">
        <v>700</v>
      </c>
      <c r="I672" s="94"/>
    </row>
    <row r="673" spans="1:9" s="89" customFormat="1" ht="47.25">
      <c r="A673" s="3"/>
      <c r="B673" s="29" t="s">
        <v>739</v>
      </c>
      <c r="C673" s="26" t="s">
        <v>28</v>
      </c>
      <c r="D673" s="26">
        <v>2019</v>
      </c>
      <c r="E673" s="36" t="s">
        <v>699</v>
      </c>
      <c r="F673" s="36" t="s">
        <v>699</v>
      </c>
      <c r="G673" s="161" t="s">
        <v>700</v>
      </c>
      <c r="H673" s="161" t="s">
        <v>700</v>
      </c>
      <c r="I673" s="94"/>
    </row>
    <row r="674" spans="1:9" s="89" customFormat="1" ht="47.25">
      <c r="A674" s="3"/>
      <c r="B674" s="29" t="s">
        <v>740</v>
      </c>
      <c r="C674" s="26" t="s">
        <v>28</v>
      </c>
      <c r="D674" s="26" t="s">
        <v>704</v>
      </c>
      <c r="E674" s="36" t="s">
        <v>699</v>
      </c>
      <c r="F674" s="36" t="s">
        <v>699</v>
      </c>
      <c r="G674" s="161" t="s">
        <v>700</v>
      </c>
      <c r="H674" s="161" t="s">
        <v>700</v>
      </c>
      <c r="I674" s="94"/>
    </row>
    <row r="675" spans="1:9" s="89" customFormat="1" ht="47.25">
      <c r="A675" s="3"/>
      <c r="B675" s="29" t="s">
        <v>741</v>
      </c>
      <c r="C675" s="26" t="s">
        <v>28</v>
      </c>
      <c r="D675" s="26" t="s">
        <v>704</v>
      </c>
      <c r="E675" s="36" t="s">
        <v>699</v>
      </c>
      <c r="F675" s="36" t="s">
        <v>699</v>
      </c>
      <c r="G675" s="161" t="s">
        <v>700</v>
      </c>
      <c r="H675" s="161" t="s">
        <v>700</v>
      </c>
      <c r="I675" s="94"/>
    </row>
    <row r="676" spans="1:9" s="89" customFormat="1" ht="47.25">
      <c r="A676" s="3"/>
      <c r="B676" s="29" t="s">
        <v>742</v>
      </c>
      <c r="C676" s="26" t="s">
        <v>28</v>
      </c>
      <c r="D676" s="26" t="s">
        <v>704</v>
      </c>
      <c r="E676" s="36" t="s">
        <v>699</v>
      </c>
      <c r="F676" s="36" t="s">
        <v>699</v>
      </c>
      <c r="G676" s="161" t="s">
        <v>700</v>
      </c>
      <c r="H676" s="161" t="s">
        <v>700</v>
      </c>
      <c r="I676" s="94"/>
    </row>
    <row r="677" spans="1:9" s="89" customFormat="1" ht="47.25">
      <c r="A677" s="3"/>
      <c r="B677" s="29" t="s">
        <v>743</v>
      </c>
      <c r="C677" s="26" t="s">
        <v>28</v>
      </c>
      <c r="D677" s="26">
        <v>2019</v>
      </c>
      <c r="E677" s="36" t="s">
        <v>699</v>
      </c>
      <c r="F677" s="36" t="s">
        <v>699</v>
      </c>
      <c r="G677" s="161" t="s">
        <v>700</v>
      </c>
      <c r="H677" s="161" t="s">
        <v>700</v>
      </c>
      <c r="I677" s="94"/>
    </row>
    <row r="678" spans="1:9" s="89" customFormat="1" ht="47.25">
      <c r="A678" s="3"/>
      <c r="B678" s="29" t="s">
        <v>744</v>
      </c>
      <c r="C678" s="26" t="s">
        <v>28</v>
      </c>
      <c r="D678" s="26" t="s">
        <v>704</v>
      </c>
      <c r="E678" s="36" t="s">
        <v>699</v>
      </c>
      <c r="F678" s="36" t="s">
        <v>699</v>
      </c>
      <c r="G678" s="161" t="s">
        <v>700</v>
      </c>
      <c r="H678" s="161" t="s">
        <v>700</v>
      </c>
      <c r="I678" s="94"/>
    </row>
    <row r="679" spans="1:9" s="89" customFormat="1" ht="47.25">
      <c r="A679" s="3"/>
      <c r="B679" s="29" t="s">
        <v>745</v>
      </c>
      <c r="C679" s="26" t="s">
        <v>28</v>
      </c>
      <c r="D679" s="26" t="s">
        <v>704</v>
      </c>
      <c r="E679" s="36" t="s">
        <v>699</v>
      </c>
      <c r="F679" s="36" t="s">
        <v>699</v>
      </c>
      <c r="G679" s="161" t="s">
        <v>700</v>
      </c>
      <c r="H679" s="161" t="s">
        <v>700</v>
      </c>
      <c r="I679" s="94"/>
    </row>
    <row r="680" spans="1:9" s="89" customFormat="1" ht="47.25">
      <c r="A680" s="3"/>
      <c r="B680" s="29" t="s">
        <v>746</v>
      </c>
      <c r="C680" s="26" t="s">
        <v>28</v>
      </c>
      <c r="D680" s="26" t="s">
        <v>704</v>
      </c>
      <c r="E680" s="36" t="s">
        <v>699</v>
      </c>
      <c r="F680" s="36" t="s">
        <v>699</v>
      </c>
      <c r="G680" s="161" t="s">
        <v>700</v>
      </c>
      <c r="H680" s="161" t="s">
        <v>700</v>
      </c>
      <c r="I680" s="94"/>
    </row>
    <row r="681" spans="1:9" s="89" customFormat="1" ht="47.25">
      <c r="A681" s="3"/>
      <c r="B681" s="29" t="s">
        <v>747</v>
      </c>
      <c r="C681" s="26" t="s">
        <v>28</v>
      </c>
      <c r="D681" s="26">
        <v>2019</v>
      </c>
      <c r="E681" s="36" t="s">
        <v>699</v>
      </c>
      <c r="F681" s="36" t="s">
        <v>699</v>
      </c>
      <c r="G681" s="161" t="s">
        <v>700</v>
      </c>
      <c r="H681" s="161" t="s">
        <v>700</v>
      </c>
      <c r="I681" s="94"/>
    </row>
    <row r="682" spans="1:9" s="89" customFormat="1" ht="47.25">
      <c r="A682" s="3"/>
      <c r="B682" s="29" t="s">
        <v>748</v>
      </c>
      <c r="C682" s="26" t="s">
        <v>28</v>
      </c>
      <c r="D682" s="26" t="s">
        <v>704</v>
      </c>
      <c r="E682" s="36" t="s">
        <v>699</v>
      </c>
      <c r="F682" s="36" t="s">
        <v>699</v>
      </c>
      <c r="G682" s="161" t="s">
        <v>700</v>
      </c>
      <c r="H682" s="161" t="s">
        <v>700</v>
      </c>
      <c r="I682" s="94"/>
    </row>
    <row r="683" spans="1:9" s="89" customFormat="1" ht="47.25">
      <c r="A683" s="3"/>
      <c r="B683" s="29" t="s">
        <v>749</v>
      </c>
      <c r="C683" s="26" t="s">
        <v>28</v>
      </c>
      <c r="D683" s="26" t="s">
        <v>704</v>
      </c>
      <c r="E683" s="36" t="s">
        <v>699</v>
      </c>
      <c r="F683" s="36" t="s">
        <v>699</v>
      </c>
      <c r="G683" s="161" t="s">
        <v>700</v>
      </c>
      <c r="H683" s="161" t="s">
        <v>700</v>
      </c>
      <c r="I683" s="94"/>
    </row>
    <row r="684" spans="1:9" s="89" customFormat="1" ht="47.25">
      <c r="A684" s="3"/>
      <c r="B684" s="29" t="s">
        <v>750</v>
      </c>
      <c r="C684" s="26" t="s">
        <v>28</v>
      </c>
      <c r="D684" s="26" t="s">
        <v>704</v>
      </c>
      <c r="E684" s="36" t="s">
        <v>699</v>
      </c>
      <c r="F684" s="36" t="s">
        <v>699</v>
      </c>
      <c r="G684" s="161" t="s">
        <v>700</v>
      </c>
      <c r="H684" s="161" t="s">
        <v>700</v>
      </c>
      <c r="I684" s="94"/>
    </row>
    <row r="685" spans="1:9" s="89" customFormat="1" ht="47.25">
      <c r="A685" s="3"/>
      <c r="B685" s="29" t="s">
        <v>751</v>
      </c>
      <c r="C685" s="26" t="s">
        <v>28</v>
      </c>
      <c r="D685" s="26">
        <v>2019</v>
      </c>
      <c r="E685" s="36" t="s">
        <v>699</v>
      </c>
      <c r="F685" s="36" t="s">
        <v>699</v>
      </c>
      <c r="G685" s="161" t="s">
        <v>700</v>
      </c>
      <c r="H685" s="161" t="s">
        <v>700</v>
      </c>
      <c r="I685" s="94"/>
    </row>
    <row r="686" spans="1:9" s="89" customFormat="1" ht="47.25">
      <c r="A686" s="3"/>
      <c r="B686" s="29" t="s">
        <v>752</v>
      </c>
      <c r="C686" s="26" t="s">
        <v>28</v>
      </c>
      <c r="D686" s="26" t="s">
        <v>704</v>
      </c>
      <c r="E686" s="36" t="s">
        <v>699</v>
      </c>
      <c r="F686" s="36" t="s">
        <v>699</v>
      </c>
      <c r="G686" s="161" t="s">
        <v>700</v>
      </c>
      <c r="H686" s="161" t="s">
        <v>700</v>
      </c>
      <c r="I686" s="94"/>
    </row>
    <row r="687" spans="1:9" s="89" customFormat="1" ht="47.25">
      <c r="A687" s="3"/>
      <c r="B687" s="29" t="s">
        <v>753</v>
      </c>
      <c r="C687" s="26" t="s">
        <v>28</v>
      </c>
      <c r="D687" s="26" t="s">
        <v>704</v>
      </c>
      <c r="E687" s="36" t="s">
        <v>699</v>
      </c>
      <c r="F687" s="36" t="s">
        <v>699</v>
      </c>
      <c r="G687" s="161" t="s">
        <v>700</v>
      </c>
      <c r="H687" s="161" t="s">
        <v>700</v>
      </c>
      <c r="I687" s="94"/>
    </row>
    <row r="688" spans="1:9" s="89" customFormat="1" ht="47.25">
      <c r="A688" s="3"/>
      <c r="B688" s="29" t="s">
        <v>754</v>
      </c>
      <c r="C688" s="26" t="s">
        <v>28</v>
      </c>
      <c r="D688" s="26" t="s">
        <v>704</v>
      </c>
      <c r="E688" s="36" t="s">
        <v>699</v>
      </c>
      <c r="F688" s="36" t="s">
        <v>699</v>
      </c>
      <c r="G688" s="161" t="s">
        <v>700</v>
      </c>
      <c r="H688" s="161" t="s">
        <v>700</v>
      </c>
      <c r="I688" s="94"/>
    </row>
    <row r="689" spans="1:9" s="89" customFormat="1" ht="47.25">
      <c r="A689" s="3"/>
      <c r="B689" s="29" t="s">
        <v>755</v>
      </c>
      <c r="C689" s="26" t="s">
        <v>28</v>
      </c>
      <c r="D689" s="26" t="s">
        <v>704</v>
      </c>
      <c r="E689" s="36" t="s">
        <v>699</v>
      </c>
      <c r="F689" s="36" t="s">
        <v>699</v>
      </c>
      <c r="G689" s="161" t="s">
        <v>700</v>
      </c>
      <c r="H689" s="161" t="s">
        <v>700</v>
      </c>
      <c r="I689" s="94"/>
    </row>
    <row r="690" spans="1:9" s="89" customFormat="1" ht="47.25">
      <c r="A690" s="3"/>
      <c r="B690" s="29" t="s">
        <v>756</v>
      </c>
      <c r="C690" s="26" t="s">
        <v>28</v>
      </c>
      <c r="D690" s="26" t="s">
        <v>704</v>
      </c>
      <c r="E690" s="36" t="s">
        <v>699</v>
      </c>
      <c r="F690" s="36" t="s">
        <v>699</v>
      </c>
      <c r="G690" s="161" t="s">
        <v>700</v>
      </c>
      <c r="H690" s="161" t="s">
        <v>700</v>
      </c>
      <c r="I690" s="94"/>
    </row>
    <row r="691" spans="1:9" s="89" customFormat="1" ht="47.25">
      <c r="A691" s="3"/>
      <c r="B691" s="29" t="s">
        <v>757</v>
      </c>
      <c r="C691" s="26" t="s">
        <v>28</v>
      </c>
      <c r="D691" s="26" t="s">
        <v>704</v>
      </c>
      <c r="E691" s="36" t="s">
        <v>699</v>
      </c>
      <c r="F691" s="36" t="s">
        <v>699</v>
      </c>
      <c r="G691" s="161" t="s">
        <v>700</v>
      </c>
      <c r="H691" s="161" t="s">
        <v>700</v>
      </c>
      <c r="I691" s="94"/>
    </row>
    <row r="692" spans="1:9" s="89" customFormat="1" ht="47.25">
      <c r="A692" s="3"/>
      <c r="B692" s="29" t="s">
        <v>758</v>
      </c>
      <c r="C692" s="26" t="s">
        <v>28</v>
      </c>
      <c r="D692" s="26" t="s">
        <v>704</v>
      </c>
      <c r="E692" s="36" t="s">
        <v>699</v>
      </c>
      <c r="F692" s="36" t="s">
        <v>699</v>
      </c>
      <c r="G692" s="161" t="s">
        <v>700</v>
      </c>
      <c r="H692" s="161" t="s">
        <v>700</v>
      </c>
      <c r="I692" s="94"/>
    </row>
    <row r="693" spans="1:9" s="89" customFormat="1" ht="47.25">
      <c r="A693" s="3"/>
      <c r="B693" s="29" t="s">
        <v>759</v>
      </c>
      <c r="C693" s="26" t="s">
        <v>28</v>
      </c>
      <c r="D693" s="26" t="s">
        <v>704</v>
      </c>
      <c r="E693" s="36" t="s">
        <v>699</v>
      </c>
      <c r="F693" s="36" t="s">
        <v>699</v>
      </c>
      <c r="G693" s="161" t="s">
        <v>700</v>
      </c>
      <c r="H693" s="161" t="s">
        <v>700</v>
      </c>
      <c r="I693" s="94"/>
    </row>
    <row r="694" spans="1:9" s="89" customFormat="1" ht="47.25">
      <c r="A694" s="3"/>
      <c r="B694" s="29" t="s">
        <v>760</v>
      </c>
      <c r="C694" s="26" t="s">
        <v>28</v>
      </c>
      <c r="D694" s="26" t="s">
        <v>704</v>
      </c>
      <c r="E694" s="36" t="s">
        <v>699</v>
      </c>
      <c r="F694" s="36" t="s">
        <v>699</v>
      </c>
      <c r="G694" s="161" t="s">
        <v>700</v>
      </c>
      <c r="H694" s="161" t="s">
        <v>700</v>
      </c>
      <c r="I694" s="94"/>
    </row>
    <row r="695" spans="1:9" s="89" customFormat="1" ht="47.25">
      <c r="A695" s="3"/>
      <c r="B695" s="29" t="s">
        <v>761</v>
      </c>
      <c r="C695" s="26" t="s">
        <v>28</v>
      </c>
      <c r="D695" s="26" t="s">
        <v>704</v>
      </c>
      <c r="E695" s="36" t="s">
        <v>699</v>
      </c>
      <c r="F695" s="36" t="s">
        <v>699</v>
      </c>
      <c r="G695" s="161" t="s">
        <v>700</v>
      </c>
      <c r="H695" s="161" t="s">
        <v>700</v>
      </c>
      <c r="I695" s="94"/>
    </row>
    <row r="696" spans="1:9" s="89" customFormat="1" ht="47.25">
      <c r="A696" s="3"/>
      <c r="B696" s="29" t="s">
        <v>762</v>
      </c>
      <c r="C696" s="26" t="s">
        <v>28</v>
      </c>
      <c r="D696" s="26" t="s">
        <v>704</v>
      </c>
      <c r="E696" s="36" t="s">
        <v>699</v>
      </c>
      <c r="F696" s="36" t="s">
        <v>699</v>
      </c>
      <c r="G696" s="161" t="s">
        <v>700</v>
      </c>
      <c r="H696" s="161" t="s">
        <v>700</v>
      </c>
      <c r="I696" s="94"/>
    </row>
    <row r="697" spans="1:9" s="89" customFormat="1" ht="47.25">
      <c r="A697" s="3"/>
      <c r="B697" s="29" t="s">
        <v>763</v>
      </c>
      <c r="C697" s="26" t="s">
        <v>28</v>
      </c>
      <c r="D697" s="26">
        <v>2019</v>
      </c>
      <c r="E697" s="36" t="s">
        <v>699</v>
      </c>
      <c r="F697" s="36" t="s">
        <v>699</v>
      </c>
      <c r="G697" s="161" t="s">
        <v>700</v>
      </c>
      <c r="H697" s="161" t="s">
        <v>700</v>
      </c>
      <c r="I697" s="94"/>
    </row>
    <row r="698" spans="1:9" s="89" customFormat="1" ht="47.25">
      <c r="A698" s="3"/>
      <c r="B698" s="29" t="s">
        <v>764</v>
      </c>
      <c r="C698" s="26" t="s">
        <v>28</v>
      </c>
      <c r="D698" s="26" t="s">
        <v>704</v>
      </c>
      <c r="E698" s="36" t="s">
        <v>699</v>
      </c>
      <c r="F698" s="36" t="s">
        <v>699</v>
      </c>
      <c r="G698" s="161" t="s">
        <v>700</v>
      </c>
      <c r="H698" s="161" t="s">
        <v>700</v>
      </c>
      <c r="I698" s="94"/>
    </row>
    <row r="699" spans="1:9" s="89" customFormat="1" ht="47.25">
      <c r="A699" s="3"/>
      <c r="B699" s="29" t="s">
        <v>765</v>
      </c>
      <c r="C699" s="26" t="s">
        <v>28</v>
      </c>
      <c r="D699" s="26">
        <v>2019</v>
      </c>
      <c r="E699" s="36" t="s">
        <v>699</v>
      </c>
      <c r="F699" s="36" t="s">
        <v>699</v>
      </c>
      <c r="G699" s="161" t="s">
        <v>700</v>
      </c>
      <c r="H699" s="161" t="s">
        <v>700</v>
      </c>
      <c r="I699" s="94"/>
    </row>
    <row r="700" spans="1:9" s="89" customFormat="1" ht="47.25">
      <c r="A700" s="3"/>
      <c r="B700" s="29" t="s">
        <v>766</v>
      </c>
      <c r="C700" s="26" t="s">
        <v>28</v>
      </c>
      <c r="D700" s="26" t="s">
        <v>704</v>
      </c>
      <c r="E700" s="36" t="s">
        <v>699</v>
      </c>
      <c r="F700" s="36" t="s">
        <v>699</v>
      </c>
      <c r="G700" s="161" t="s">
        <v>700</v>
      </c>
      <c r="H700" s="161" t="s">
        <v>700</v>
      </c>
      <c r="I700" s="94"/>
    </row>
    <row r="701" spans="1:9" s="89" customFormat="1" ht="47.25">
      <c r="A701" s="3"/>
      <c r="B701" s="29" t="s">
        <v>767</v>
      </c>
      <c r="C701" s="26" t="s">
        <v>28</v>
      </c>
      <c r="D701" s="26" t="s">
        <v>704</v>
      </c>
      <c r="E701" s="36" t="s">
        <v>699</v>
      </c>
      <c r="F701" s="36" t="s">
        <v>699</v>
      </c>
      <c r="G701" s="161" t="s">
        <v>700</v>
      </c>
      <c r="H701" s="161" t="s">
        <v>700</v>
      </c>
      <c r="I701" s="94"/>
    </row>
    <row r="702" spans="1:9" s="89" customFormat="1" ht="47.25">
      <c r="A702" s="3"/>
      <c r="B702" s="29" t="s">
        <v>768</v>
      </c>
      <c r="C702" s="26" t="s">
        <v>28</v>
      </c>
      <c r="D702" s="26">
        <v>2019</v>
      </c>
      <c r="E702" s="36" t="s">
        <v>699</v>
      </c>
      <c r="F702" s="36" t="s">
        <v>699</v>
      </c>
      <c r="G702" s="161" t="s">
        <v>700</v>
      </c>
      <c r="H702" s="161" t="s">
        <v>700</v>
      </c>
      <c r="I702" s="94"/>
    </row>
    <row r="703" spans="1:9" s="89" customFormat="1" ht="47.25">
      <c r="A703" s="3"/>
      <c r="B703" s="29" t="s">
        <v>769</v>
      </c>
      <c r="C703" s="26" t="s">
        <v>28</v>
      </c>
      <c r="D703" s="26" t="s">
        <v>704</v>
      </c>
      <c r="E703" s="36" t="s">
        <v>699</v>
      </c>
      <c r="F703" s="36" t="s">
        <v>699</v>
      </c>
      <c r="G703" s="161" t="s">
        <v>700</v>
      </c>
      <c r="H703" s="161" t="s">
        <v>700</v>
      </c>
      <c r="I703" s="94"/>
    </row>
    <row r="704" spans="1:9" s="89" customFormat="1" ht="47.25">
      <c r="A704" s="3"/>
      <c r="B704" s="29" t="s">
        <v>770</v>
      </c>
      <c r="C704" s="26" t="s">
        <v>28</v>
      </c>
      <c r="D704" s="26" t="s">
        <v>704</v>
      </c>
      <c r="E704" s="36" t="s">
        <v>699</v>
      </c>
      <c r="F704" s="36" t="s">
        <v>699</v>
      </c>
      <c r="G704" s="161" t="s">
        <v>700</v>
      </c>
      <c r="H704" s="161" t="s">
        <v>700</v>
      </c>
      <c r="I704" s="94"/>
    </row>
    <row r="705" spans="1:9" s="89" customFormat="1" ht="47.25">
      <c r="A705" s="3"/>
      <c r="B705" s="29" t="s">
        <v>771</v>
      </c>
      <c r="C705" s="26" t="s">
        <v>28</v>
      </c>
      <c r="D705" s="26" t="s">
        <v>704</v>
      </c>
      <c r="E705" s="36" t="s">
        <v>699</v>
      </c>
      <c r="F705" s="36" t="s">
        <v>699</v>
      </c>
      <c r="G705" s="161" t="s">
        <v>700</v>
      </c>
      <c r="H705" s="161" t="s">
        <v>700</v>
      </c>
      <c r="I705" s="94"/>
    </row>
    <row r="706" spans="1:9" s="89" customFormat="1" ht="47.25">
      <c r="A706" s="3"/>
      <c r="B706" s="29" t="s">
        <v>772</v>
      </c>
      <c r="C706" s="26" t="s">
        <v>28</v>
      </c>
      <c r="D706" s="26" t="s">
        <v>704</v>
      </c>
      <c r="E706" s="36" t="s">
        <v>699</v>
      </c>
      <c r="F706" s="36" t="s">
        <v>699</v>
      </c>
      <c r="G706" s="161" t="s">
        <v>700</v>
      </c>
      <c r="H706" s="161" t="s">
        <v>700</v>
      </c>
      <c r="I706" s="94"/>
    </row>
    <row r="707" spans="1:9" s="89" customFormat="1" ht="47.25">
      <c r="A707" s="3"/>
      <c r="B707" s="29" t="s">
        <v>773</v>
      </c>
      <c r="C707" s="26" t="s">
        <v>28</v>
      </c>
      <c r="D707" s="26" t="s">
        <v>704</v>
      </c>
      <c r="E707" s="36" t="s">
        <v>699</v>
      </c>
      <c r="F707" s="36" t="s">
        <v>699</v>
      </c>
      <c r="G707" s="161" t="s">
        <v>700</v>
      </c>
      <c r="H707" s="161" t="s">
        <v>700</v>
      </c>
      <c r="I707" s="94"/>
    </row>
    <row r="708" spans="1:9" s="89" customFormat="1" ht="47.25">
      <c r="A708" s="3"/>
      <c r="B708" s="29" t="s">
        <v>774</v>
      </c>
      <c r="C708" s="26" t="s">
        <v>28</v>
      </c>
      <c r="D708" s="26" t="s">
        <v>704</v>
      </c>
      <c r="E708" s="36" t="s">
        <v>699</v>
      </c>
      <c r="F708" s="36" t="s">
        <v>699</v>
      </c>
      <c r="G708" s="161" t="s">
        <v>700</v>
      </c>
      <c r="H708" s="161" t="s">
        <v>700</v>
      </c>
      <c r="I708" s="94"/>
    </row>
    <row r="709" spans="1:9" s="89" customFormat="1" ht="47.25">
      <c r="A709" s="3"/>
      <c r="B709" s="29" t="s">
        <v>775</v>
      </c>
      <c r="C709" s="26" t="s">
        <v>28</v>
      </c>
      <c r="D709" s="26" t="s">
        <v>704</v>
      </c>
      <c r="E709" s="36" t="s">
        <v>699</v>
      </c>
      <c r="F709" s="36" t="s">
        <v>699</v>
      </c>
      <c r="G709" s="161" t="s">
        <v>700</v>
      </c>
      <c r="H709" s="161" t="s">
        <v>700</v>
      </c>
      <c r="I709" s="94"/>
    </row>
    <row r="710" spans="1:9" s="89" customFormat="1" ht="47.25">
      <c r="A710" s="3"/>
      <c r="B710" s="29" t="s">
        <v>776</v>
      </c>
      <c r="C710" s="26" t="s">
        <v>28</v>
      </c>
      <c r="D710" s="26" t="s">
        <v>704</v>
      </c>
      <c r="E710" s="36" t="s">
        <v>699</v>
      </c>
      <c r="F710" s="36" t="s">
        <v>699</v>
      </c>
      <c r="G710" s="161" t="s">
        <v>700</v>
      </c>
      <c r="H710" s="161" t="s">
        <v>700</v>
      </c>
      <c r="I710" s="94"/>
    </row>
    <row r="711" spans="1:9" s="89" customFormat="1" ht="47.25">
      <c r="A711" s="3"/>
      <c r="B711" s="29" t="s">
        <v>777</v>
      </c>
      <c r="C711" s="26" t="s">
        <v>28</v>
      </c>
      <c r="D711" s="26">
        <v>2019</v>
      </c>
      <c r="E711" s="36" t="s">
        <v>699</v>
      </c>
      <c r="F711" s="36" t="s">
        <v>699</v>
      </c>
      <c r="G711" s="161" t="s">
        <v>700</v>
      </c>
      <c r="H711" s="161" t="s">
        <v>700</v>
      </c>
      <c r="I711" s="94"/>
    </row>
    <row r="712" spans="1:9" s="89" customFormat="1" ht="47.25">
      <c r="A712" s="3"/>
      <c r="B712" s="29" t="s">
        <v>778</v>
      </c>
      <c r="C712" s="26" t="s">
        <v>28</v>
      </c>
      <c r="D712" s="26" t="s">
        <v>704</v>
      </c>
      <c r="E712" s="36" t="s">
        <v>699</v>
      </c>
      <c r="F712" s="36" t="s">
        <v>699</v>
      </c>
      <c r="G712" s="161" t="s">
        <v>700</v>
      </c>
      <c r="H712" s="161" t="s">
        <v>700</v>
      </c>
      <c r="I712" s="94"/>
    </row>
    <row r="713" spans="1:9" s="89" customFormat="1" ht="47.25">
      <c r="A713" s="3"/>
      <c r="B713" s="29" t="s">
        <v>779</v>
      </c>
      <c r="C713" s="26" t="s">
        <v>28</v>
      </c>
      <c r="D713" s="26" t="s">
        <v>704</v>
      </c>
      <c r="E713" s="36" t="s">
        <v>699</v>
      </c>
      <c r="F713" s="36" t="s">
        <v>699</v>
      </c>
      <c r="G713" s="161" t="s">
        <v>700</v>
      </c>
      <c r="H713" s="161" t="s">
        <v>700</v>
      </c>
      <c r="I713" s="94"/>
    </row>
    <row r="714" spans="1:9" s="89" customFormat="1" ht="47.25">
      <c r="A714" s="3"/>
      <c r="B714" s="29" t="s">
        <v>780</v>
      </c>
      <c r="C714" s="26" t="s">
        <v>28</v>
      </c>
      <c r="D714" s="26">
        <v>2019</v>
      </c>
      <c r="E714" s="36" t="s">
        <v>699</v>
      </c>
      <c r="F714" s="36" t="s">
        <v>699</v>
      </c>
      <c r="G714" s="161" t="s">
        <v>700</v>
      </c>
      <c r="H714" s="161" t="s">
        <v>700</v>
      </c>
      <c r="I714" s="94"/>
    </row>
    <row r="715" spans="1:9" s="89" customFormat="1" ht="47.25">
      <c r="A715" s="3"/>
      <c r="B715" s="29" t="s">
        <v>781</v>
      </c>
      <c r="C715" s="26" t="s">
        <v>28</v>
      </c>
      <c r="D715" s="26" t="s">
        <v>704</v>
      </c>
      <c r="E715" s="36" t="s">
        <v>699</v>
      </c>
      <c r="F715" s="36" t="s">
        <v>699</v>
      </c>
      <c r="G715" s="161" t="s">
        <v>700</v>
      </c>
      <c r="H715" s="161" t="s">
        <v>700</v>
      </c>
      <c r="I715" s="94"/>
    </row>
    <row r="716" spans="1:9" s="89" customFormat="1" ht="47.25">
      <c r="A716" s="3"/>
      <c r="B716" s="29" t="s">
        <v>782</v>
      </c>
      <c r="C716" s="26" t="s">
        <v>28</v>
      </c>
      <c r="D716" s="26" t="s">
        <v>704</v>
      </c>
      <c r="E716" s="36" t="s">
        <v>699</v>
      </c>
      <c r="F716" s="36" t="s">
        <v>699</v>
      </c>
      <c r="G716" s="161" t="s">
        <v>700</v>
      </c>
      <c r="H716" s="161" t="s">
        <v>700</v>
      </c>
      <c r="I716" s="94"/>
    </row>
    <row r="717" spans="1:9" s="89" customFormat="1" ht="47.25">
      <c r="A717" s="3"/>
      <c r="B717" s="29" t="s">
        <v>783</v>
      </c>
      <c r="C717" s="26" t="s">
        <v>28</v>
      </c>
      <c r="D717" s="26" t="s">
        <v>704</v>
      </c>
      <c r="E717" s="36" t="s">
        <v>699</v>
      </c>
      <c r="F717" s="36" t="s">
        <v>699</v>
      </c>
      <c r="G717" s="161" t="s">
        <v>700</v>
      </c>
      <c r="H717" s="161" t="s">
        <v>700</v>
      </c>
      <c r="I717" s="94"/>
    </row>
    <row r="718" spans="1:9" s="89" customFormat="1" ht="47.25">
      <c r="A718" s="3"/>
      <c r="B718" s="29" t="s">
        <v>784</v>
      </c>
      <c r="C718" s="21" t="s">
        <v>785</v>
      </c>
      <c r="D718" s="26" t="s">
        <v>704</v>
      </c>
      <c r="E718" s="36" t="s">
        <v>699</v>
      </c>
      <c r="F718" s="36" t="s">
        <v>699</v>
      </c>
      <c r="G718" s="161" t="s">
        <v>700</v>
      </c>
      <c r="H718" s="161" t="s">
        <v>700</v>
      </c>
      <c r="I718" s="94"/>
    </row>
    <row r="719" spans="1:9" s="89" customFormat="1" ht="47.25">
      <c r="A719" s="3"/>
      <c r="B719" s="29" t="s">
        <v>786</v>
      </c>
      <c r="C719" s="21" t="s">
        <v>785</v>
      </c>
      <c r="D719" s="26" t="s">
        <v>704</v>
      </c>
      <c r="E719" s="36" t="s">
        <v>699</v>
      </c>
      <c r="F719" s="36" t="s">
        <v>699</v>
      </c>
      <c r="G719" s="161" t="s">
        <v>700</v>
      </c>
      <c r="H719" s="161" t="s">
        <v>700</v>
      </c>
      <c r="I719" s="94"/>
    </row>
    <row r="720" spans="1:9" s="89" customFormat="1" ht="47.25">
      <c r="A720" s="3"/>
      <c r="B720" s="29" t="s">
        <v>787</v>
      </c>
      <c r="C720" s="21" t="s">
        <v>785</v>
      </c>
      <c r="D720" s="26" t="s">
        <v>704</v>
      </c>
      <c r="E720" s="36" t="s">
        <v>699</v>
      </c>
      <c r="F720" s="36" t="s">
        <v>699</v>
      </c>
      <c r="G720" s="161" t="s">
        <v>700</v>
      </c>
      <c r="H720" s="161" t="s">
        <v>700</v>
      </c>
      <c r="I720" s="94"/>
    </row>
    <row r="721" spans="1:9" s="89" customFormat="1" ht="47.25">
      <c r="A721" s="3"/>
      <c r="B721" s="29" t="s">
        <v>788</v>
      </c>
      <c r="C721" s="21" t="s">
        <v>785</v>
      </c>
      <c r="D721" s="26" t="s">
        <v>704</v>
      </c>
      <c r="E721" s="36" t="s">
        <v>699</v>
      </c>
      <c r="F721" s="36" t="s">
        <v>699</v>
      </c>
      <c r="G721" s="161" t="s">
        <v>700</v>
      </c>
      <c r="H721" s="161" t="s">
        <v>700</v>
      </c>
      <c r="I721" s="94"/>
    </row>
    <row r="722" spans="1:9" s="89" customFormat="1" ht="47.25">
      <c r="A722" s="3"/>
      <c r="B722" s="29" t="s">
        <v>789</v>
      </c>
      <c r="C722" s="21" t="s">
        <v>785</v>
      </c>
      <c r="D722" s="26" t="s">
        <v>704</v>
      </c>
      <c r="E722" s="36" t="s">
        <v>699</v>
      </c>
      <c r="F722" s="36" t="s">
        <v>699</v>
      </c>
      <c r="G722" s="161" t="s">
        <v>700</v>
      </c>
      <c r="H722" s="161" t="s">
        <v>700</v>
      </c>
      <c r="I722" s="94"/>
    </row>
    <row r="723" spans="1:9" s="89" customFormat="1" ht="47.25">
      <c r="A723" s="3"/>
      <c r="B723" s="29" t="s">
        <v>790</v>
      </c>
      <c r="C723" s="21" t="s">
        <v>785</v>
      </c>
      <c r="D723" s="26">
        <v>2019</v>
      </c>
      <c r="E723" s="36" t="s">
        <v>699</v>
      </c>
      <c r="F723" s="36" t="s">
        <v>699</v>
      </c>
      <c r="G723" s="161" t="s">
        <v>700</v>
      </c>
      <c r="H723" s="161" t="s">
        <v>700</v>
      </c>
      <c r="I723" s="94"/>
    </row>
    <row r="724" spans="1:9" s="89" customFormat="1" ht="47.25">
      <c r="A724" s="3"/>
      <c r="B724" s="29" t="s">
        <v>791</v>
      </c>
      <c r="C724" s="21" t="s">
        <v>785</v>
      </c>
      <c r="D724" s="26" t="s">
        <v>704</v>
      </c>
      <c r="E724" s="36" t="s">
        <v>699</v>
      </c>
      <c r="F724" s="36" t="s">
        <v>699</v>
      </c>
      <c r="G724" s="161" t="s">
        <v>700</v>
      </c>
      <c r="H724" s="161" t="s">
        <v>700</v>
      </c>
      <c r="I724" s="94"/>
    </row>
    <row r="725" spans="1:9" s="89" customFormat="1" ht="47.25">
      <c r="A725" s="3"/>
      <c r="B725" s="29" t="s">
        <v>792</v>
      </c>
      <c r="C725" s="21" t="s">
        <v>785</v>
      </c>
      <c r="D725" s="26" t="s">
        <v>704</v>
      </c>
      <c r="E725" s="36" t="s">
        <v>699</v>
      </c>
      <c r="F725" s="36" t="s">
        <v>699</v>
      </c>
      <c r="G725" s="161" t="s">
        <v>700</v>
      </c>
      <c r="H725" s="161" t="s">
        <v>700</v>
      </c>
      <c r="I725" s="94"/>
    </row>
    <row r="726" spans="1:9" s="89" customFormat="1" ht="47.25">
      <c r="A726" s="3"/>
      <c r="B726" s="29" t="s">
        <v>793</v>
      </c>
      <c r="C726" s="21" t="s">
        <v>785</v>
      </c>
      <c r="D726" s="26" t="s">
        <v>704</v>
      </c>
      <c r="E726" s="36" t="s">
        <v>699</v>
      </c>
      <c r="F726" s="36" t="s">
        <v>699</v>
      </c>
      <c r="G726" s="161" t="s">
        <v>700</v>
      </c>
      <c r="H726" s="161" t="s">
        <v>700</v>
      </c>
      <c r="I726" s="94"/>
    </row>
    <row r="727" spans="1:9" s="89" customFormat="1" ht="47.25">
      <c r="A727" s="3"/>
      <c r="B727" s="29" t="s">
        <v>794</v>
      </c>
      <c r="C727" s="21" t="s">
        <v>785</v>
      </c>
      <c r="D727" s="26">
        <v>2019</v>
      </c>
      <c r="E727" s="36" t="s">
        <v>699</v>
      </c>
      <c r="F727" s="36" t="s">
        <v>699</v>
      </c>
      <c r="G727" s="161" t="s">
        <v>700</v>
      </c>
      <c r="H727" s="161" t="s">
        <v>700</v>
      </c>
      <c r="I727" s="94"/>
    </row>
    <row r="728" spans="1:9" s="89" customFormat="1" ht="47.25">
      <c r="A728" s="3"/>
      <c r="B728" s="29" t="s">
        <v>795</v>
      </c>
      <c r="C728" s="21" t="s">
        <v>785</v>
      </c>
      <c r="D728" s="26" t="s">
        <v>704</v>
      </c>
      <c r="E728" s="36" t="s">
        <v>699</v>
      </c>
      <c r="F728" s="36" t="s">
        <v>699</v>
      </c>
      <c r="G728" s="161" t="s">
        <v>700</v>
      </c>
      <c r="H728" s="161" t="s">
        <v>700</v>
      </c>
      <c r="I728" s="94"/>
    </row>
    <row r="729" spans="1:9" s="89" customFormat="1" ht="47.25">
      <c r="A729" s="3"/>
      <c r="B729" s="29" t="s">
        <v>796</v>
      </c>
      <c r="C729" s="21" t="s">
        <v>785</v>
      </c>
      <c r="D729" s="26" t="s">
        <v>704</v>
      </c>
      <c r="E729" s="36" t="s">
        <v>699</v>
      </c>
      <c r="F729" s="36" t="s">
        <v>699</v>
      </c>
      <c r="G729" s="161" t="s">
        <v>700</v>
      </c>
      <c r="H729" s="161" t="s">
        <v>700</v>
      </c>
      <c r="I729" s="94"/>
    </row>
    <row r="730" spans="1:9" s="89" customFormat="1" ht="47.25">
      <c r="A730" s="3"/>
      <c r="B730" s="29" t="s">
        <v>797</v>
      </c>
      <c r="C730" s="21" t="s">
        <v>785</v>
      </c>
      <c r="D730" s="26" t="s">
        <v>704</v>
      </c>
      <c r="E730" s="36" t="s">
        <v>699</v>
      </c>
      <c r="F730" s="36" t="s">
        <v>699</v>
      </c>
      <c r="G730" s="161" t="s">
        <v>700</v>
      </c>
      <c r="H730" s="161" t="s">
        <v>700</v>
      </c>
      <c r="I730" s="94"/>
    </row>
    <row r="731" spans="1:9" s="89" customFormat="1" ht="47.25">
      <c r="A731" s="3"/>
      <c r="B731" s="29" t="s">
        <v>798</v>
      </c>
      <c r="C731" s="21" t="s">
        <v>785</v>
      </c>
      <c r="D731" s="26" t="s">
        <v>704</v>
      </c>
      <c r="E731" s="36" t="s">
        <v>699</v>
      </c>
      <c r="F731" s="36" t="s">
        <v>699</v>
      </c>
      <c r="G731" s="161" t="s">
        <v>700</v>
      </c>
      <c r="H731" s="161" t="s">
        <v>700</v>
      </c>
      <c r="I731" s="94"/>
    </row>
    <row r="732" spans="1:9" s="89" customFormat="1" ht="47.25">
      <c r="A732" s="3"/>
      <c r="B732" s="29" t="s">
        <v>799</v>
      </c>
      <c r="C732" s="21" t="s">
        <v>785</v>
      </c>
      <c r="D732" s="26" t="s">
        <v>704</v>
      </c>
      <c r="E732" s="36" t="s">
        <v>699</v>
      </c>
      <c r="F732" s="36" t="s">
        <v>699</v>
      </c>
      <c r="G732" s="161" t="s">
        <v>700</v>
      </c>
      <c r="H732" s="161" t="s">
        <v>700</v>
      </c>
      <c r="I732" s="94"/>
    </row>
    <row r="733" spans="1:9" s="89" customFormat="1" ht="47.25">
      <c r="A733" s="3"/>
      <c r="B733" s="29" t="s">
        <v>800</v>
      </c>
      <c r="C733" s="21" t="s">
        <v>785</v>
      </c>
      <c r="D733" s="26" t="s">
        <v>704</v>
      </c>
      <c r="E733" s="36" t="s">
        <v>699</v>
      </c>
      <c r="F733" s="36" t="s">
        <v>699</v>
      </c>
      <c r="G733" s="161" t="s">
        <v>700</v>
      </c>
      <c r="H733" s="161" t="s">
        <v>700</v>
      </c>
      <c r="I733" s="94"/>
    </row>
    <row r="734" spans="1:9" s="89" customFormat="1" ht="47.25">
      <c r="A734" s="3"/>
      <c r="B734" s="29" t="s">
        <v>801</v>
      </c>
      <c r="C734" s="21" t="s">
        <v>785</v>
      </c>
      <c r="D734" s="26" t="s">
        <v>704</v>
      </c>
      <c r="E734" s="36" t="s">
        <v>699</v>
      </c>
      <c r="F734" s="36" t="s">
        <v>699</v>
      </c>
      <c r="G734" s="161" t="s">
        <v>700</v>
      </c>
      <c r="H734" s="161" t="s">
        <v>700</v>
      </c>
      <c r="I734" s="94"/>
    </row>
    <row r="735" spans="1:9" s="89" customFormat="1" ht="47.25">
      <c r="A735" s="3"/>
      <c r="B735" s="29" t="s">
        <v>802</v>
      </c>
      <c r="C735" s="21" t="s">
        <v>785</v>
      </c>
      <c r="D735" s="26" t="s">
        <v>704</v>
      </c>
      <c r="E735" s="36" t="s">
        <v>699</v>
      </c>
      <c r="F735" s="36" t="s">
        <v>699</v>
      </c>
      <c r="G735" s="161" t="s">
        <v>700</v>
      </c>
      <c r="H735" s="161" t="s">
        <v>700</v>
      </c>
      <c r="I735" s="94"/>
    </row>
    <row r="736" spans="1:9" s="89" customFormat="1" ht="47.25">
      <c r="A736" s="3"/>
      <c r="B736" s="29" t="s">
        <v>803</v>
      </c>
      <c r="C736" s="21" t="s">
        <v>785</v>
      </c>
      <c r="D736" s="26" t="s">
        <v>704</v>
      </c>
      <c r="E736" s="36" t="s">
        <v>699</v>
      </c>
      <c r="F736" s="36" t="s">
        <v>699</v>
      </c>
      <c r="G736" s="161" t="s">
        <v>700</v>
      </c>
      <c r="H736" s="161" t="s">
        <v>700</v>
      </c>
      <c r="I736" s="94"/>
    </row>
    <row r="737" spans="1:9" s="89" customFormat="1" ht="47.25">
      <c r="A737" s="3"/>
      <c r="B737" s="29" t="s">
        <v>804</v>
      </c>
      <c r="C737" s="21" t="s">
        <v>785</v>
      </c>
      <c r="D737" s="26" t="s">
        <v>704</v>
      </c>
      <c r="E737" s="36" t="s">
        <v>699</v>
      </c>
      <c r="F737" s="36" t="s">
        <v>699</v>
      </c>
      <c r="G737" s="161" t="s">
        <v>700</v>
      </c>
      <c r="H737" s="161" t="s">
        <v>700</v>
      </c>
      <c r="I737" s="94"/>
    </row>
    <row r="738" spans="1:9" s="89" customFormat="1" ht="47.25">
      <c r="A738" s="3"/>
      <c r="B738" s="29" t="s">
        <v>805</v>
      </c>
      <c r="C738" s="21" t="s">
        <v>785</v>
      </c>
      <c r="D738" s="26" t="s">
        <v>704</v>
      </c>
      <c r="E738" s="36" t="s">
        <v>699</v>
      </c>
      <c r="F738" s="36" t="s">
        <v>699</v>
      </c>
      <c r="G738" s="161" t="s">
        <v>700</v>
      </c>
      <c r="H738" s="161" t="s">
        <v>700</v>
      </c>
      <c r="I738" s="94"/>
    </row>
    <row r="739" spans="1:9" s="89" customFormat="1" ht="47.25">
      <c r="A739" s="3"/>
      <c r="B739" s="29" t="s">
        <v>806</v>
      </c>
      <c r="C739" s="21" t="s">
        <v>785</v>
      </c>
      <c r="D739" s="26" t="s">
        <v>704</v>
      </c>
      <c r="E739" s="36" t="s">
        <v>699</v>
      </c>
      <c r="F739" s="36" t="s">
        <v>699</v>
      </c>
      <c r="G739" s="161" t="s">
        <v>700</v>
      </c>
      <c r="H739" s="161" t="s">
        <v>700</v>
      </c>
      <c r="I739" s="94"/>
    </row>
    <row r="740" spans="1:9" s="89" customFormat="1" ht="47.25">
      <c r="A740" s="3"/>
      <c r="B740" s="29" t="s">
        <v>807</v>
      </c>
      <c r="C740" s="21" t="s">
        <v>785</v>
      </c>
      <c r="D740" s="26" t="s">
        <v>704</v>
      </c>
      <c r="E740" s="36" t="s">
        <v>699</v>
      </c>
      <c r="F740" s="36" t="s">
        <v>699</v>
      </c>
      <c r="G740" s="161" t="s">
        <v>700</v>
      </c>
      <c r="H740" s="161" t="s">
        <v>700</v>
      </c>
      <c r="I740" s="94"/>
    </row>
    <row r="741" spans="1:9" s="89" customFormat="1" ht="47.25">
      <c r="A741" s="3"/>
      <c r="B741" s="29" t="s">
        <v>808</v>
      </c>
      <c r="C741" s="21" t="s">
        <v>785</v>
      </c>
      <c r="D741" s="26" t="s">
        <v>704</v>
      </c>
      <c r="E741" s="36" t="s">
        <v>699</v>
      </c>
      <c r="F741" s="36" t="s">
        <v>699</v>
      </c>
      <c r="G741" s="161" t="s">
        <v>700</v>
      </c>
      <c r="H741" s="161" t="s">
        <v>700</v>
      </c>
      <c r="I741" s="94"/>
    </row>
    <row r="742" spans="1:9" s="89" customFormat="1" ht="47.25">
      <c r="A742" s="3"/>
      <c r="B742" s="29" t="s">
        <v>809</v>
      </c>
      <c r="C742" s="21" t="s">
        <v>785</v>
      </c>
      <c r="D742" s="26" t="s">
        <v>704</v>
      </c>
      <c r="E742" s="36" t="s">
        <v>699</v>
      </c>
      <c r="F742" s="36" t="s">
        <v>699</v>
      </c>
      <c r="G742" s="161" t="s">
        <v>700</v>
      </c>
      <c r="H742" s="161" t="s">
        <v>700</v>
      </c>
      <c r="I742" s="94"/>
    </row>
    <row r="743" spans="1:9" s="89" customFormat="1" ht="47.25">
      <c r="A743" s="3"/>
      <c r="B743" s="29" t="s">
        <v>810</v>
      </c>
      <c r="C743" s="21" t="s">
        <v>785</v>
      </c>
      <c r="D743" s="26" t="s">
        <v>704</v>
      </c>
      <c r="E743" s="36" t="s">
        <v>699</v>
      </c>
      <c r="F743" s="36" t="s">
        <v>699</v>
      </c>
      <c r="G743" s="161" t="s">
        <v>700</v>
      </c>
      <c r="H743" s="161" t="s">
        <v>700</v>
      </c>
      <c r="I743" s="94"/>
    </row>
    <row r="744" spans="1:9" s="89" customFormat="1" ht="47.25">
      <c r="A744" s="3"/>
      <c r="B744" s="29" t="s">
        <v>811</v>
      </c>
      <c r="C744" s="21" t="s">
        <v>785</v>
      </c>
      <c r="D744" s="26" t="s">
        <v>704</v>
      </c>
      <c r="E744" s="36" t="s">
        <v>699</v>
      </c>
      <c r="F744" s="36" t="s">
        <v>699</v>
      </c>
      <c r="G744" s="161" t="s">
        <v>700</v>
      </c>
      <c r="H744" s="161" t="s">
        <v>700</v>
      </c>
      <c r="I744" s="94"/>
    </row>
    <row r="745" spans="1:9" s="89" customFormat="1" ht="47.25">
      <c r="A745" s="3"/>
      <c r="B745" s="29" t="s">
        <v>812</v>
      </c>
      <c r="C745" s="21" t="s">
        <v>785</v>
      </c>
      <c r="D745" s="26" t="s">
        <v>704</v>
      </c>
      <c r="E745" s="36" t="s">
        <v>699</v>
      </c>
      <c r="F745" s="36" t="s">
        <v>699</v>
      </c>
      <c r="G745" s="161" t="s">
        <v>700</v>
      </c>
      <c r="H745" s="161" t="s">
        <v>700</v>
      </c>
      <c r="I745" s="94"/>
    </row>
    <row r="746" spans="1:9" s="89" customFormat="1" ht="47.25">
      <c r="A746" s="3"/>
      <c r="B746" s="29" t="s">
        <v>813</v>
      </c>
      <c r="C746" s="21" t="s">
        <v>785</v>
      </c>
      <c r="D746" s="26" t="s">
        <v>704</v>
      </c>
      <c r="E746" s="36" t="s">
        <v>699</v>
      </c>
      <c r="F746" s="36" t="s">
        <v>699</v>
      </c>
      <c r="G746" s="161" t="s">
        <v>700</v>
      </c>
      <c r="H746" s="161" t="s">
        <v>700</v>
      </c>
      <c r="I746" s="94"/>
    </row>
    <row r="747" spans="1:9" s="89" customFormat="1" ht="47.25">
      <c r="A747" s="3"/>
      <c r="B747" s="29" t="s">
        <v>814</v>
      </c>
      <c r="C747" s="21" t="s">
        <v>785</v>
      </c>
      <c r="D747" s="26" t="s">
        <v>704</v>
      </c>
      <c r="E747" s="36" t="s">
        <v>699</v>
      </c>
      <c r="F747" s="36" t="s">
        <v>699</v>
      </c>
      <c r="G747" s="161" t="s">
        <v>700</v>
      </c>
      <c r="H747" s="161" t="s">
        <v>700</v>
      </c>
      <c r="I747" s="94"/>
    </row>
    <row r="748" spans="1:9" s="89" customFormat="1" ht="47.25">
      <c r="A748" s="3"/>
      <c r="B748" s="29" t="s">
        <v>815</v>
      </c>
      <c r="C748" s="21" t="s">
        <v>785</v>
      </c>
      <c r="D748" s="26" t="s">
        <v>704</v>
      </c>
      <c r="E748" s="36" t="s">
        <v>699</v>
      </c>
      <c r="F748" s="36" t="s">
        <v>699</v>
      </c>
      <c r="G748" s="161" t="s">
        <v>700</v>
      </c>
      <c r="H748" s="161" t="s">
        <v>700</v>
      </c>
      <c r="I748" s="94"/>
    </row>
    <row r="749" spans="1:9" s="89" customFormat="1" ht="47.25">
      <c r="A749" s="3"/>
      <c r="B749" s="29" t="s">
        <v>816</v>
      </c>
      <c r="C749" s="21" t="s">
        <v>785</v>
      </c>
      <c r="D749" s="26" t="s">
        <v>704</v>
      </c>
      <c r="E749" s="36" t="s">
        <v>699</v>
      </c>
      <c r="F749" s="36" t="s">
        <v>699</v>
      </c>
      <c r="G749" s="161" t="s">
        <v>700</v>
      </c>
      <c r="H749" s="161" t="s">
        <v>700</v>
      </c>
      <c r="I749" s="94"/>
    </row>
    <row r="750" spans="1:9" s="89" customFormat="1" ht="47.25">
      <c r="A750" s="3"/>
      <c r="B750" s="29" t="s">
        <v>817</v>
      </c>
      <c r="C750" s="21" t="s">
        <v>785</v>
      </c>
      <c r="D750" s="26" t="s">
        <v>704</v>
      </c>
      <c r="E750" s="36" t="s">
        <v>699</v>
      </c>
      <c r="F750" s="36" t="s">
        <v>699</v>
      </c>
      <c r="G750" s="161" t="s">
        <v>700</v>
      </c>
      <c r="H750" s="161" t="s">
        <v>700</v>
      </c>
      <c r="I750" s="94"/>
    </row>
    <row r="751" spans="1:9" s="89" customFormat="1" ht="63">
      <c r="A751" s="3"/>
      <c r="B751" s="193" t="s">
        <v>818</v>
      </c>
      <c r="C751" s="21" t="s">
        <v>785</v>
      </c>
      <c r="D751" s="26" t="s">
        <v>704</v>
      </c>
      <c r="E751" s="36" t="s">
        <v>699</v>
      </c>
      <c r="F751" s="36" t="s">
        <v>699</v>
      </c>
      <c r="G751" s="161" t="s">
        <v>700</v>
      </c>
      <c r="H751" s="161" t="s">
        <v>700</v>
      </c>
      <c r="I751" s="94"/>
    </row>
    <row r="752" spans="1:9" s="89" customFormat="1" ht="47.25">
      <c r="A752" s="3"/>
      <c r="B752" s="29" t="s">
        <v>819</v>
      </c>
      <c r="C752" s="21" t="s">
        <v>785</v>
      </c>
      <c r="D752" s="26" t="s">
        <v>704</v>
      </c>
      <c r="E752" s="36" t="s">
        <v>699</v>
      </c>
      <c r="F752" s="36" t="s">
        <v>699</v>
      </c>
      <c r="G752" s="161" t="s">
        <v>700</v>
      </c>
      <c r="H752" s="161" t="s">
        <v>700</v>
      </c>
      <c r="I752" s="94"/>
    </row>
    <row r="753" spans="1:9" s="89" customFormat="1" ht="47.25">
      <c r="A753" s="3"/>
      <c r="B753" s="29" t="s">
        <v>820</v>
      </c>
      <c r="C753" s="21" t="s">
        <v>821</v>
      </c>
      <c r="D753" s="26" t="s">
        <v>704</v>
      </c>
      <c r="E753" s="36" t="s">
        <v>699</v>
      </c>
      <c r="F753" s="36" t="s">
        <v>699</v>
      </c>
      <c r="G753" s="161" t="s">
        <v>700</v>
      </c>
      <c r="H753" s="161" t="s">
        <v>700</v>
      </c>
      <c r="I753" s="94"/>
    </row>
    <row r="754" spans="1:9" s="89" customFormat="1" ht="47.25">
      <c r="A754" s="3"/>
      <c r="B754" s="29" t="s">
        <v>822</v>
      </c>
      <c r="C754" s="21" t="s">
        <v>821</v>
      </c>
      <c r="D754" s="26" t="s">
        <v>704</v>
      </c>
      <c r="E754" s="36" t="s">
        <v>699</v>
      </c>
      <c r="F754" s="36" t="s">
        <v>699</v>
      </c>
      <c r="G754" s="161" t="s">
        <v>700</v>
      </c>
      <c r="H754" s="161" t="s">
        <v>700</v>
      </c>
      <c r="I754" s="94"/>
    </row>
    <row r="755" spans="1:9" s="89" customFormat="1" ht="47.25">
      <c r="A755" s="3"/>
      <c r="B755" s="29" t="s">
        <v>823</v>
      </c>
      <c r="C755" s="21" t="s">
        <v>821</v>
      </c>
      <c r="D755" s="26" t="s">
        <v>704</v>
      </c>
      <c r="E755" s="36" t="s">
        <v>699</v>
      </c>
      <c r="F755" s="36" t="s">
        <v>699</v>
      </c>
      <c r="G755" s="161" t="s">
        <v>700</v>
      </c>
      <c r="H755" s="161" t="s">
        <v>700</v>
      </c>
      <c r="I755" s="94"/>
    </row>
    <row r="756" spans="1:9" s="89" customFormat="1" ht="47.25">
      <c r="A756" s="3"/>
      <c r="B756" s="29" t="s">
        <v>824</v>
      </c>
      <c r="C756" s="21" t="s">
        <v>821</v>
      </c>
      <c r="D756" s="26" t="s">
        <v>704</v>
      </c>
      <c r="E756" s="36" t="s">
        <v>699</v>
      </c>
      <c r="F756" s="36" t="s">
        <v>699</v>
      </c>
      <c r="G756" s="161" t="s">
        <v>700</v>
      </c>
      <c r="H756" s="161" t="s">
        <v>700</v>
      </c>
      <c r="I756" s="94"/>
    </row>
    <row r="757" spans="1:9" s="89" customFormat="1" ht="47.25">
      <c r="A757" s="3"/>
      <c r="B757" s="29" t="s">
        <v>825</v>
      </c>
      <c r="C757" s="21" t="s">
        <v>821</v>
      </c>
      <c r="D757" s="26" t="s">
        <v>704</v>
      </c>
      <c r="E757" s="36" t="s">
        <v>699</v>
      </c>
      <c r="F757" s="36" t="s">
        <v>699</v>
      </c>
      <c r="G757" s="161" t="s">
        <v>700</v>
      </c>
      <c r="H757" s="161" t="s">
        <v>700</v>
      </c>
      <c r="I757" s="94"/>
    </row>
    <row r="758" spans="1:9" s="89" customFormat="1" ht="47.25">
      <c r="A758" s="3"/>
      <c r="B758" s="29" t="s">
        <v>826</v>
      </c>
      <c r="C758" s="21" t="s">
        <v>821</v>
      </c>
      <c r="D758" s="26" t="s">
        <v>704</v>
      </c>
      <c r="E758" s="36" t="s">
        <v>699</v>
      </c>
      <c r="F758" s="36" t="s">
        <v>699</v>
      </c>
      <c r="G758" s="161" t="s">
        <v>700</v>
      </c>
      <c r="H758" s="161" t="s">
        <v>700</v>
      </c>
      <c r="I758" s="94"/>
    </row>
    <row r="759" spans="1:9" s="89" customFormat="1" ht="47.25">
      <c r="A759" s="3"/>
      <c r="B759" s="29" t="s">
        <v>827</v>
      </c>
      <c r="C759" s="21" t="s">
        <v>821</v>
      </c>
      <c r="D759" s="26" t="s">
        <v>704</v>
      </c>
      <c r="E759" s="36" t="s">
        <v>699</v>
      </c>
      <c r="F759" s="36" t="s">
        <v>699</v>
      </c>
      <c r="G759" s="161" t="s">
        <v>700</v>
      </c>
      <c r="H759" s="161" t="s">
        <v>700</v>
      </c>
      <c r="I759" s="94"/>
    </row>
    <row r="760" spans="1:9" s="89" customFormat="1" ht="47.25">
      <c r="A760" s="3"/>
      <c r="B760" s="29" t="s">
        <v>828</v>
      </c>
      <c r="C760" s="21" t="s">
        <v>821</v>
      </c>
      <c r="D760" s="26" t="s">
        <v>704</v>
      </c>
      <c r="E760" s="36" t="s">
        <v>699</v>
      </c>
      <c r="F760" s="36" t="s">
        <v>699</v>
      </c>
      <c r="G760" s="161" t="s">
        <v>700</v>
      </c>
      <c r="H760" s="161" t="s">
        <v>700</v>
      </c>
      <c r="I760" s="94"/>
    </row>
    <row r="761" spans="1:9" s="89" customFormat="1" ht="36" customHeight="1">
      <c r="A761" s="3"/>
      <c r="B761" s="29" t="s">
        <v>829</v>
      </c>
      <c r="C761" s="21" t="s">
        <v>821</v>
      </c>
      <c r="D761" s="26" t="s">
        <v>704</v>
      </c>
      <c r="E761" s="36" t="s">
        <v>699</v>
      </c>
      <c r="F761" s="36" t="s">
        <v>699</v>
      </c>
      <c r="G761" s="161" t="s">
        <v>700</v>
      </c>
      <c r="H761" s="161" t="s">
        <v>700</v>
      </c>
      <c r="I761" s="94"/>
    </row>
    <row r="762" spans="1:9" s="89" customFormat="1" ht="83.25" customHeight="1">
      <c r="A762" s="3"/>
      <c r="B762" s="29" t="s">
        <v>830</v>
      </c>
      <c r="C762" s="21" t="s">
        <v>821</v>
      </c>
      <c r="D762" s="26" t="s">
        <v>704</v>
      </c>
      <c r="E762" s="36"/>
      <c r="F762" s="233" t="s">
        <v>831</v>
      </c>
      <c r="G762" s="52"/>
      <c r="H762" s="81"/>
      <c r="I762" s="94"/>
    </row>
    <row r="763" spans="1:9" s="89" customFormat="1" ht="15.75">
      <c r="A763" s="3"/>
      <c r="B763" s="29" t="s">
        <v>832</v>
      </c>
      <c r="C763" s="21" t="s">
        <v>821</v>
      </c>
      <c r="D763" s="26" t="s">
        <v>704</v>
      </c>
      <c r="E763" s="36"/>
      <c r="F763" s="234"/>
      <c r="G763" s="107"/>
      <c r="H763" s="107"/>
      <c r="I763" s="94"/>
    </row>
    <row r="764" spans="1:9" s="89" customFormat="1" ht="15.75">
      <c r="A764" s="3"/>
      <c r="B764" s="29" t="s">
        <v>833</v>
      </c>
      <c r="C764" s="21" t="s">
        <v>821</v>
      </c>
      <c r="D764" s="26" t="s">
        <v>704</v>
      </c>
      <c r="E764" s="36"/>
      <c r="F764" s="234"/>
      <c r="G764" s="107"/>
      <c r="H764" s="107"/>
      <c r="I764" s="94"/>
    </row>
    <row r="765" spans="1:9" s="89" customFormat="1" ht="15.75">
      <c r="A765" s="3"/>
      <c r="B765" s="29" t="s">
        <v>834</v>
      </c>
      <c r="C765" s="21" t="s">
        <v>821</v>
      </c>
      <c r="D765" s="26" t="s">
        <v>704</v>
      </c>
      <c r="E765" s="36"/>
      <c r="F765" s="234"/>
      <c r="G765" s="52"/>
      <c r="H765" s="81"/>
      <c r="I765" s="94"/>
    </row>
    <row r="766" spans="1:9" s="89" customFormat="1" ht="15.75">
      <c r="A766" s="3"/>
      <c r="B766" s="29" t="s">
        <v>835</v>
      </c>
      <c r="C766" s="21" t="s">
        <v>821</v>
      </c>
      <c r="D766" s="26" t="s">
        <v>704</v>
      </c>
      <c r="E766" s="36"/>
      <c r="F766" s="234"/>
      <c r="G766" s="52"/>
      <c r="H766" s="81"/>
      <c r="I766" s="94"/>
    </row>
    <row r="767" spans="1:9" s="89" customFormat="1" ht="15.75">
      <c r="A767" s="3"/>
      <c r="B767" s="29" t="s">
        <v>836</v>
      </c>
      <c r="C767" s="21" t="s">
        <v>821</v>
      </c>
      <c r="D767" s="26" t="s">
        <v>704</v>
      </c>
      <c r="E767" s="36"/>
      <c r="F767" s="234"/>
      <c r="G767" s="107"/>
      <c r="H767" s="107"/>
      <c r="I767" s="94"/>
    </row>
    <row r="768" spans="1:9" s="89" customFormat="1" ht="15.75">
      <c r="A768" s="3"/>
      <c r="B768" s="29" t="s">
        <v>837</v>
      </c>
      <c r="C768" s="21" t="s">
        <v>821</v>
      </c>
      <c r="D768" s="26" t="s">
        <v>704</v>
      </c>
      <c r="E768" s="36"/>
      <c r="F768" s="234"/>
      <c r="G768" s="107"/>
      <c r="H768" s="107"/>
      <c r="I768" s="94"/>
    </row>
    <row r="769" spans="1:9" s="89" customFormat="1" ht="15.75">
      <c r="A769" s="3"/>
      <c r="B769" s="29" t="s">
        <v>838</v>
      </c>
      <c r="C769" s="21" t="s">
        <v>821</v>
      </c>
      <c r="D769" s="26" t="s">
        <v>704</v>
      </c>
      <c r="E769" s="36"/>
      <c r="F769" s="234"/>
      <c r="G769" s="52"/>
      <c r="H769" s="81"/>
      <c r="I769" s="94"/>
    </row>
    <row r="770" spans="1:9" s="89" customFormat="1" ht="15.75">
      <c r="A770" s="3"/>
      <c r="B770" s="29" t="s">
        <v>839</v>
      </c>
      <c r="C770" s="21" t="s">
        <v>821</v>
      </c>
      <c r="D770" s="26" t="s">
        <v>704</v>
      </c>
      <c r="E770" s="36"/>
      <c r="F770" s="234"/>
      <c r="G770" s="52"/>
      <c r="H770" s="81"/>
      <c r="I770" s="94"/>
    </row>
    <row r="771" spans="1:9" s="89" customFormat="1" ht="15.75">
      <c r="A771" s="3"/>
      <c r="B771" s="29" t="s">
        <v>840</v>
      </c>
      <c r="C771" s="21" t="s">
        <v>821</v>
      </c>
      <c r="D771" s="26" t="s">
        <v>704</v>
      </c>
      <c r="E771" s="36"/>
      <c r="F771" s="234"/>
      <c r="G771" s="52"/>
      <c r="H771" s="81"/>
      <c r="I771" s="94"/>
    </row>
    <row r="772" spans="1:9" s="89" customFormat="1" ht="15.75">
      <c r="A772" s="3"/>
      <c r="B772" s="29" t="s">
        <v>841</v>
      </c>
      <c r="C772" s="21" t="s">
        <v>821</v>
      </c>
      <c r="D772" s="26" t="s">
        <v>704</v>
      </c>
      <c r="E772" s="36"/>
      <c r="F772" s="234"/>
      <c r="G772" s="52"/>
      <c r="H772" s="81"/>
      <c r="I772" s="94"/>
    </row>
    <row r="773" spans="1:9" s="89" customFormat="1" ht="15.75">
      <c r="A773" s="3"/>
      <c r="B773" s="29" t="s">
        <v>842</v>
      </c>
      <c r="C773" s="21" t="s">
        <v>821</v>
      </c>
      <c r="D773" s="26" t="s">
        <v>704</v>
      </c>
      <c r="E773" s="36"/>
      <c r="F773" s="234"/>
      <c r="G773" s="107"/>
      <c r="H773" s="107"/>
      <c r="I773" s="94"/>
    </row>
    <row r="774" spans="1:9" s="89" customFormat="1" ht="15.75">
      <c r="A774" s="3"/>
      <c r="B774" s="29" t="s">
        <v>843</v>
      </c>
      <c r="C774" s="21" t="s">
        <v>821</v>
      </c>
      <c r="D774" s="26" t="s">
        <v>704</v>
      </c>
      <c r="E774" s="36"/>
      <c r="F774" s="234"/>
      <c r="G774" s="107"/>
      <c r="H774" s="107"/>
      <c r="I774" s="94"/>
    </row>
    <row r="775" spans="1:9" s="89" customFormat="1" ht="15.75">
      <c r="A775" s="3"/>
      <c r="B775" s="29" t="s">
        <v>844</v>
      </c>
      <c r="C775" s="21" t="s">
        <v>821</v>
      </c>
      <c r="D775" s="26" t="s">
        <v>704</v>
      </c>
      <c r="E775" s="36"/>
      <c r="F775" s="234"/>
      <c r="G775" s="52"/>
      <c r="H775" s="81"/>
      <c r="I775" s="94"/>
    </row>
    <row r="776" spans="1:9" s="89" customFormat="1" ht="15.75">
      <c r="A776" s="3"/>
      <c r="B776" s="29" t="s">
        <v>845</v>
      </c>
      <c r="C776" s="21" t="s">
        <v>821</v>
      </c>
      <c r="D776" s="26" t="s">
        <v>704</v>
      </c>
      <c r="E776" s="36"/>
      <c r="F776" s="234"/>
      <c r="G776" s="107"/>
      <c r="H776" s="107"/>
      <c r="I776" s="94"/>
    </row>
    <row r="777" spans="1:9" s="89" customFormat="1" ht="15.75">
      <c r="A777" s="3"/>
      <c r="B777" s="29" t="s">
        <v>846</v>
      </c>
      <c r="C777" s="21" t="s">
        <v>821</v>
      </c>
      <c r="D777" s="26" t="s">
        <v>704</v>
      </c>
      <c r="E777" s="36"/>
      <c r="F777" s="234"/>
      <c r="G777" s="107"/>
      <c r="H777" s="107"/>
      <c r="I777" s="94"/>
    </row>
    <row r="778" spans="1:9" s="89" customFormat="1" ht="15.75">
      <c r="A778" s="3"/>
      <c r="B778" s="29" t="s">
        <v>847</v>
      </c>
      <c r="C778" s="21" t="s">
        <v>821</v>
      </c>
      <c r="D778" s="26" t="s">
        <v>704</v>
      </c>
      <c r="E778" s="36"/>
      <c r="F778" s="234"/>
      <c r="G778" s="52"/>
      <c r="H778" s="81"/>
      <c r="I778" s="94"/>
    </row>
    <row r="779" spans="1:9" s="89" customFormat="1" ht="15.75">
      <c r="A779" s="3"/>
      <c r="B779" s="29" t="s">
        <v>848</v>
      </c>
      <c r="C779" s="21" t="s">
        <v>821</v>
      </c>
      <c r="D779" s="26" t="s">
        <v>704</v>
      </c>
      <c r="E779" s="36"/>
      <c r="F779" s="234"/>
      <c r="G779" s="52"/>
      <c r="H779" s="81"/>
      <c r="I779" s="94"/>
    </row>
    <row r="780" spans="1:9" s="89" customFormat="1" ht="15.75">
      <c r="A780" s="3"/>
      <c r="B780" s="29" t="s">
        <v>849</v>
      </c>
      <c r="C780" s="21" t="s">
        <v>821</v>
      </c>
      <c r="D780" s="26" t="s">
        <v>704</v>
      </c>
      <c r="E780" s="36"/>
      <c r="F780" s="234"/>
      <c r="G780" s="107"/>
      <c r="H780" s="107"/>
      <c r="I780" s="94"/>
    </row>
    <row r="781" spans="1:9" s="89" customFormat="1" ht="15.75">
      <c r="A781" s="3"/>
      <c r="B781" s="29" t="s">
        <v>850</v>
      </c>
      <c r="C781" s="21" t="s">
        <v>821</v>
      </c>
      <c r="D781" s="26" t="s">
        <v>704</v>
      </c>
      <c r="E781" s="36"/>
      <c r="F781" s="234"/>
      <c r="G781" s="52"/>
      <c r="H781" s="81"/>
      <c r="I781" s="94"/>
    </row>
    <row r="782" spans="1:9" s="89" customFormat="1" ht="15.75">
      <c r="A782" s="3"/>
      <c r="B782" s="29" t="s">
        <v>851</v>
      </c>
      <c r="C782" s="21" t="s">
        <v>821</v>
      </c>
      <c r="D782" s="26" t="s">
        <v>704</v>
      </c>
      <c r="E782" s="36"/>
      <c r="F782" s="234"/>
      <c r="G782" s="52"/>
      <c r="H782" s="81"/>
      <c r="I782" s="94"/>
    </row>
    <row r="783" spans="1:9" s="89" customFormat="1" ht="15.75">
      <c r="A783" s="3"/>
      <c r="B783" s="29" t="s">
        <v>852</v>
      </c>
      <c r="C783" s="21" t="s">
        <v>821</v>
      </c>
      <c r="D783" s="26" t="s">
        <v>704</v>
      </c>
      <c r="E783" s="36"/>
      <c r="F783" s="234"/>
      <c r="G783" s="107"/>
      <c r="H783" s="107"/>
      <c r="I783" s="94"/>
    </row>
    <row r="784" spans="1:9" s="89" customFormat="1" ht="15.75">
      <c r="A784" s="3"/>
      <c r="B784" s="29" t="s">
        <v>853</v>
      </c>
      <c r="C784" s="21" t="s">
        <v>821</v>
      </c>
      <c r="D784" s="26" t="s">
        <v>704</v>
      </c>
      <c r="E784" s="36"/>
      <c r="F784" s="234"/>
      <c r="G784" s="107"/>
      <c r="H784" s="107"/>
      <c r="I784" s="94"/>
    </row>
    <row r="785" spans="1:9" s="89" customFormat="1" ht="15.75">
      <c r="A785" s="3"/>
      <c r="B785" s="29" t="s">
        <v>854</v>
      </c>
      <c r="C785" s="21" t="s">
        <v>821</v>
      </c>
      <c r="D785" s="26" t="s">
        <v>704</v>
      </c>
      <c r="E785" s="36"/>
      <c r="F785" s="234"/>
      <c r="G785" s="52"/>
      <c r="H785" s="81"/>
      <c r="I785" s="94"/>
    </row>
    <row r="786" spans="1:9" s="89" customFormat="1" ht="15.75">
      <c r="A786" s="3"/>
      <c r="B786" s="29" t="s">
        <v>855</v>
      </c>
      <c r="C786" s="21" t="s">
        <v>821</v>
      </c>
      <c r="D786" s="26" t="s">
        <v>704</v>
      </c>
      <c r="E786" s="36"/>
      <c r="F786" s="234"/>
      <c r="G786" s="52"/>
      <c r="H786" s="81"/>
      <c r="I786" s="94"/>
    </row>
    <row r="787" spans="1:9" s="89" customFormat="1" ht="15.75">
      <c r="A787" s="3"/>
      <c r="B787" s="29" t="s">
        <v>856</v>
      </c>
      <c r="C787" s="21" t="s">
        <v>821</v>
      </c>
      <c r="D787" s="26" t="s">
        <v>704</v>
      </c>
      <c r="E787" s="36"/>
      <c r="F787" s="234"/>
      <c r="G787" s="107"/>
      <c r="H787" s="107"/>
      <c r="I787" s="94"/>
    </row>
    <row r="788" spans="1:9" s="89" customFormat="1" ht="15.75">
      <c r="A788" s="3"/>
      <c r="B788" s="29" t="s">
        <v>857</v>
      </c>
      <c r="C788" s="21" t="s">
        <v>821</v>
      </c>
      <c r="D788" s="26" t="s">
        <v>704</v>
      </c>
      <c r="E788" s="36"/>
      <c r="F788" s="235"/>
      <c r="G788" s="107"/>
      <c r="H788" s="107"/>
      <c r="I788" s="94"/>
    </row>
    <row r="789" spans="1:9" s="89" customFormat="1" ht="47.25">
      <c r="A789" s="3"/>
      <c r="B789" s="194" t="s">
        <v>858</v>
      </c>
      <c r="C789" s="21" t="s">
        <v>821</v>
      </c>
      <c r="D789" s="26" t="s">
        <v>704</v>
      </c>
      <c r="E789" s="36" t="s">
        <v>699</v>
      </c>
      <c r="F789" s="36" t="s">
        <v>699</v>
      </c>
      <c r="G789" s="161" t="s">
        <v>700</v>
      </c>
      <c r="H789" s="161" t="s">
        <v>700</v>
      </c>
      <c r="I789" s="195"/>
    </row>
    <row r="790" spans="1:9" s="89" customFormat="1" ht="47.25">
      <c r="A790" s="3"/>
      <c r="B790" s="194" t="s">
        <v>859</v>
      </c>
      <c r="C790" s="21" t="s">
        <v>821</v>
      </c>
      <c r="D790" s="26" t="s">
        <v>704</v>
      </c>
      <c r="E790" s="36" t="s">
        <v>699</v>
      </c>
      <c r="F790" s="36" t="s">
        <v>699</v>
      </c>
      <c r="G790" s="161" t="s">
        <v>700</v>
      </c>
      <c r="H790" s="161" t="s">
        <v>700</v>
      </c>
      <c r="I790" s="195"/>
    </row>
    <row r="791" spans="1:9" s="89" customFormat="1" ht="47.25">
      <c r="A791" s="3"/>
      <c r="B791" s="29" t="s">
        <v>860</v>
      </c>
      <c r="C791" s="21" t="s">
        <v>821</v>
      </c>
      <c r="D791" s="26" t="s">
        <v>704</v>
      </c>
      <c r="E791" s="36" t="s">
        <v>699</v>
      </c>
      <c r="F791" s="36" t="s">
        <v>699</v>
      </c>
      <c r="G791" s="161" t="s">
        <v>700</v>
      </c>
      <c r="H791" s="161" t="s">
        <v>700</v>
      </c>
      <c r="I791" s="94"/>
    </row>
    <row r="792" spans="1:9" s="89" customFormat="1" ht="47.25">
      <c r="A792" s="3"/>
      <c r="B792" s="29" t="s">
        <v>861</v>
      </c>
      <c r="C792" s="21" t="s">
        <v>821</v>
      </c>
      <c r="D792" s="26" t="s">
        <v>704</v>
      </c>
      <c r="E792" s="36" t="s">
        <v>699</v>
      </c>
      <c r="F792" s="36" t="s">
        <v>699</v>
      </c>
      <c r="G792" s="161" t="s">
        <v>700</v>
      </c>
      <c r="H792" s="161" t="s">
        <v>700</v>
      </c>
      <c r="I792" s="94"/>
    </row>
    <row r="793" spans="1:9" s="89" customFormat="1" ht="47.25">
      <c r="A793" s="3"/>
      <c r="B793" s="29" t="s">
        <v>862</v>
      </c>
      <c r="C793" s="21" t="s">
        <v>821</v>
      </c>
      <c r="D793" s="26" t="s">
        <v>704</v>
      </c>
      <c r="E793" s="36" t="s">
        <v>699</v>
      </c>
      <c r="F793" s="36" t="s">
        <v>699</v>
      </c>
      <c r="G793" s="161" t="s">
        <v>700</v>
      </c>
      <c r="H793" s="161" t="s">
        <v>700</v>
      </c>
      <c r="I793" s="94"/>
    </row>
    <row r="794" spans="1:9" s="89" customFormat="1" ht="47.25">
      <c r="A794" s="3"/>
      <c r="B794" s="29" t="s">
        <v>863</v>
      </c>
      <c r="C794" s="21" t="s">
        <v>821</v>
      </c>
      <c r="D794" s="26" t="s">
        <v>704</v>
      </c>
      <c r="E794" s="36" t="s">
        <v>699</v>
      </c>
      <c r="F794" s="36" t="s">
        <v>699</v>
      </c>
      <c r="G794" s="161" t="s">
        <v>700</v>
      </c>
      <c r="H794" s="161" t="s">
        <v>700</v>
      </c>
      <c r="I794" s="94"/>
    </row>
    <row r="795" spans="1:9" s="89" customFormat="1" ht="47.25">
      <c r="A795" s="3"/>
      <c r="B795" s="29" t="s">
        <v>864</v>
      </c>
      <c r="C795" s="21" t="s">
        <v>821</v>
      </c>
      <c r="D795" s="26" t="s">
        <v>704</v>
      </c>
      <c r="E795" s="36" t="s">
        <v>699</v>
      </c>
      <c r="F795" s="36" t="s">
        <v>699</v>
      </c>
      <c r="G795" s="161" t="s">
        <v>700</v>
      </c>
      <c r="H795" s="161" t="s">
        <v>700</v>
      </c>
      <c r="I795" s="94"/>
    </row>
    <row r="796" spans="1:9" s="89" customFormat="1" ht="47.25">
      <c r="A796" s="3"/>
      <c r="B796" s="29" t="s">
        <v>865</v>
      </c>
      <c r="C796" s="21" t="s">
        <v>821</v>
      </c>
      <c r="D796" s="26" t="s">
        <v>704</v>
      </c>
      <c r="E796" s="36" t="s">
        <v>699</v>
      </c>
      <c r="F796" s="36" t="s">
        <v>699</v>
      </c>
      <c r="G796" s="161" t="s">
        <v>700</v>
      </c>
      <c r="H796" s="161" t="s">
        <v>700</v>
      </c>
      <c r="I796" s="94"/>
    </row>
    <row r="797" spans="1:9" s="89" customFormat="1" ht="47.25">
      <c r="A797" s="3"/>
      <c r="B797" s="29" t="s">
        <v>866</v>
      </c>
      <c r="C797" s="21" t="s">
        <v>821</v>
      </c>
      <c r="D797" s="26">
        <v>2019</v>
      </c>
      <c r="E797" s="36" t="s">
        <v>699</v>
      </c>
      <c r="F797" s="36" t="s">
        <v>699</v>
      </c>
      <c r="G797" s="161" t="s">
        <v>700</v>
      </c>
      <c r="H797" s="161" t="s">
        <v>700</v>
      </c>
      <c r="I797" s="94"/>
    </row>
    <row r="798" spans="1:9" s="89" customFormat="1" ht="47.25">
      <c r="A798" s="3"/>
      <c r="B798" s="29" t="s">
        <v>867</v>
      </c>
      <c r="C798" s="21" t="s">
        <v>821</v>
      </c>
      <c r="D798" s="26" t="s">
        <v>704</v>
      </c>
      <c r="E798" s="36" t="s">
        <v>699</v>
      </c>
      <c r="F798" s="36" t="s">
        <v>699</v>
      </c>
      <c r="G798" s="161" t="s">
        <v>700</v>
      </c>
      <c r="H798" s="161" t="s">
        <v>700</v>
      </c>
      <c r="I798" s="94"/>
    </row>
    <row r="799" spans="1:9" s="89" customFormat="1" ht="47.25">
      <c r="A799" s="3"/>
      <c r="B799" s="29" t="s">
        <v>868</v>
      </c>
      <c r="C799" s="21" t="s">
        <v>821</v>
      </c>
      <c r="D799" s="26">
        <v>2019</v>
      </c>
      <c r="E799" s="36" t="s">
        <v>699</v>
      </c>
      <c r="F799" s="36" t="s">
        <v>699</v>
      </c>
      <c r="G799" s="161" t="s">
        <v>700</v>
      </c>
      <c r="H799" s="161" t="s">
        <v>700</v>
      </c>
      <c r="I799" s="94"/>
    </row>
    <row r="800" spans="1:9" s="89" customFormat="1" ht="47.25">
      <c r="A800" s="3"/>
      <c r="B800" s="29" t="s">
        <v>869</v>
      </c>
      <c r="C800" s="21" t="s">
        <v>821</v>
      </c>
      <c r="D800" s="26" t="s">
        <v>704</v>
      </c>
      <c r="E800" s="36" t="s">
        <v>699</v>
      </c>
      <c r="F800" s="36" t="s">
        <v>699</v>
      </c>
      <c r="G800" s="161" t="s">
        <v>700</v>
      </c>
      <c r="H800" s="161" t="s">
        <v>700</v>
      </c>
      <c r="I800" s="94"/>
    </row>
    <row r="801" spans="1:9" s="89" customFormat="1" ht="47.25">
      <c r="A801" s="3"/>
      <c r="B801" s="29" t="s">
        <v>870</v>
      </c>
      <c r="C801" s="21" t="s">
        <v>821</v>
      </c>
      <c r="D801" s="26" t="s">
        <v>704</v>
      </c>
      <c r="E801" s="36" t="s">
        <v>699</v>
      </c>
      <c r="F801" s="36" t="s">
        <v>699</v>
      </c>
      <c r="G801" s="161" t="s">
        <v>700</v>
      </c>
      <c r="H801" s="161" t="s">
        <v>700</v>
      </c>
      <c r="I801" s="94"/>
    </row>
    <row r="802" spans="1:9" s="89" customFormat="1" ht="47.25">
      <c r="A802" s="3"/>
      <c r="B802" s="29" t="s">
        <v>871</v>
      </c>
      <c r="C802" s="21" t="s">
        <v>821</v>
      </c>
      <c r="D802" s="26" t="s">
        <v>704</v>
      </c>
      <c r="E802" s="36" t="s">
        <v>699</v>
      </c>
      <c r="F802" s="36" t="s">
        <v>699</v>
      </c>
      <c r="G802" s="161" t="s">
        <v>700</v>
      </c>
      <c r="H802" s="161" t="s">
        <v>700</v>
      </c>
      <c r="I802" s="94"/>
    </row>
    <row r="803" spans="1:9" s="89" customFormat="1" ht="47.25">
      <c r="A803" s="3"/>
      <c r="B803" s="29" t="s">
        <v>872</v>
      </c>
      <c r="C803" s="21" t="s">
        <v>821</v>
      </c>
      <c r="D803" s="26" t="s">
        <v>704</v>
      </c>
      <c r="E803" s="36" t="s">
        <v>699</v>
      </c>
      <c r="F803" s="36" t="s">
        <v>699</v>
      </c>
      <c r="G803" s="161" t="s">
        <v>700</v>
      </c>
      <c r="H803" s="161" t="s">
        <v>700</v>
      </c>
      <c r="I803" s="94"/>
    </row>
    <row r="804" spans="1:9" s="89" customFormat="1" ht="47.25">
      <c r="A804" s="3"/>
      <c r="B804" s="29" t="s">
        <v>873</v>
      </c>
      <c r="C804" s="21" t="s">
        <v>821</v>
      </c>
      <c r="D804" s="26">
        <v>2019</v>
      </c>
      <c r="E804" s="36" t="s">
        <v>699</v>
      </c>
      <c r="F804" s="36" t="s">
        <v>699</v>
      </c>
      <c r="G804" s="161" t="s">
        <v>700</v>
      </c>
      <c r="H804" s="161" t="s">
        <v>700</v>
      </c>
      <c r="I804" s="94"/>
    </row>
    <row r="805" spans="1:9" s="89" customFormat="1" ht="47.25">
      <c r="A805" s="3"/>
      <c r="B805" s="29" t="s">
        <v>874</v>
      </c>
      <c r="C805" s="21" t="s">
        <v>821</v>
      </c>
      <c r="D805" s="26" t="s">
        <v>704</v>
      </c>
      <c r="E805" s="36" t="s">
        <v>699</v>
      </c>
      <c r="F805" s="36" t="s">
        <v>699</v>
      </c>
      <c r="G805" s="161" t="s">
        <v>700</v>
      </c>
      <c r="H805" s="161" t="s">
        <v>700</v>
      </c>
      <c r="I805" s="94"/>
    </row>
    <row r="806" spans="1:9" s="89" customFormat="1" ht="47.25">
      <c r="A806" s="3"/>
      <c r="B806" s="29" t="s">
        <v>875</v>
      </c>
      <c r="C806" s="21" t="s">
        <v>821</v>
      </c>
      <c r="D806" s="26" t="s">
        <v>704</v>
      </c>
      <c r="E806" s="36" t="s">
        <v>699</v>
      </c>
      <c r="F806" s="36" t="s">
        <v>699</v>
      </c>
      <c r="G806" s="161" t="s">
        <v>700</v>
      </c>
      <c r="H806" s="161" t="s">
        <v>700</v>
      </c>
      <c r="I806" s="94"/>
    </row>
    <row r="807" spans="1:9" s="89" customFormat="1" ht="47.25">
      <c r="A807" s="3"/>
      <c r="B807" s="29" t="s">
        <v>876</v>
      </c>
      <c r="C807" s="21" t="s">
        <v>821</v>
      </c>
      <c r="D807" s="26" t="s">
        <v>704</v>
      </c>
      <c r="E807" s="36" t="s">
        <v>699</v>
      </c>
      <c r="F807" s="36" t="s">
        <v>699</v>
      </c>
      <c r="G807" s="161" t="s">
        <v>700</v>
      </c>
      <c r="H807" s="161" t="s">
        <v>700</v>
      </c>
      <c r="I807" s="94"/>
    </row>
    <row r="808" spans="1:9" s="89" customFormat="1" ht="47.25">
      <c r="A808" s="3"/>
      <c r="B808" s="29" t="s">
        <v>877</v>
      </c>
      <c r="C808" s="21" t="s">
        <v>821</v>
      </c>
      <c r="D808" s="26">
        <v>2019</v>
      </c>
      <c r="E808" s="36" t="s">
        <v>699</v>
      </c>
      <c r="F808" s="36" t="s">
        <v>699</v>
      </c>
      <c r="G808" s="161" t="s">
        <v>700</v>
      </c>
      <c r="H808" s="161" t="s">
        <v>700</v>
      </c>
      <c r="I808" s="94"/>
    </row>
    <row r="809" spans="1:9" s="89" customFormat="1" ht="47.25">
      <c r="A809" s="3"/>
      <c r="B809" s="29" t="s">
        <v>878</v>
      </c>
      <c r="C809" s="21" t="s">
        <v>821</v>
      </c>
      <c r="D809" s="26" t="s">
        <v>704</v>
      </c>
      <c r="E809" s="36" t="s">
        <v>699</v>
      </c>
      <c r="F809" s="36" t="s">
        <v>699</v>
      </c>
      <c r="G809" s="161" t="s">
        <v>700</v>
      </c>
      <c r="H809" s="161" t="s">
        <v>700</v>
      </c>
      <c r="I809" s="94"/>
    </row>
    <row r="810" spans="1:9" s="89" customFormat="1" ht="47.25">
      <c r="A810" s="3"/>
      <c r="B810" s="29" t="s">
        <v>879</v>
      </c>
      <c r="C810" s="21" t="s">
        <v>821</v>
      </c>
      <c r="D810" s="26" t="s">
        <v>704</v>
      </c>
      <c r="E810" s="36" t="s">
        <v>699</v>
      </c>
      <c r="F810" s="36" t="s">
        <v>699</v>
      </c>
      <c r="G810" s="161" t="s">
        <v>700</v>
      </c>
      <c r="H810" s="161" t="s">
        <v>700</v>
      </c>
      <c r="I810" s="94"/>
    </row>
    <row r="811" spans="1:9" s="89" customFormat="1" ht="47.25">
      <c r="A811" s="3"/>
      <c r="B811" s="29" t="s">
        <v>880</v>
      </c>
      <c r="C811" s="21" t="s">
        <v>821</v>
      </c>
      <c r="D811" s="26" t="s">
        <v>704</v>
      </c>
      <c r="E811" s="36" t="s">
        <v>699</v>
      </c>
      <c r="F811" s="36" t="s">
        <v>699</v>
      </c>
      <c r="G811" s="161" t="s">
        <v>700</v>
      </c>
      <c r="H811" s="161" t="s">
        <v>700</v>
      </c>
      <c r="I811" s="94"/>
    </row>
    <row r="812" spans="1:9" s="89" customFormat="1" ht="47.25">
      <c r="A812" s="3"/>
      <c r="B812" s="29" t="s">
        <v>881</v>
      </c>
      <c r="C812" s="21" t="s">
        <v>821</v>
      </c>
      <c r="D812" s="26" t="s">
        <v>704</v>
      </c>
      <c r="E812" s="36" t="s">
        <v>699</v>
      </c>
      <c r="F812" s="36" t="s">
        <v>699</v>
      </c>
      <c r="G812" s="161" t="s">
        <v>700</v>
      </c>
      <c r="H812" s="161" t="s">
        <v>700</v>
      </c>
      <c r="I812" s="94"/>
    </row>
    <row r="813" spans="1:9" s="89" customFormat="1" ht="47.25">
      <c r="A813" s="3"/>
      <c r="B813" s="29" t="s">
        <v>882</v>
      </c>
      <c r="C813" s="21" t="s">
        <v>821</v>
      </c>
      <c r="D813" s="26" t="s">
        <v>704</v>
      </c>
      <c r="E813" s="36" t="s">
        <v>699</v>
      </c>
      <c r="F813" s="36" t="s">
        <v>699</v>
      </c>
      <c r="G813" s="161" t="s">
        <v>700</v>
      </c>
      <c r="H813" s="161" t="s">
        <v>700</v>
      </c>
      <c r="I813" s="94"/>
    </row>
    <row r="814" spans="1:9" s="89" customFormat="1" ht="47.25">
      <c r="A814" s="3"/>
      <c r="B814" s="29" t="s">
        <v>883</v>
      </c>
      <c r="C814" s="21" t="s">
        <v>821</v>
      </c>
      <c r="D814" s="26" t="s">
        <v>704</v>
      </c>
      <c r="E814" s="36" t="s">
        <v>699</v>
      </c>
      <c r="F814" s="36" t="s">
        <v>699</v>
      </c>
      <c r="G814" s="161" t="s">
        <v>700</v>
      </c>
      <c r="H814" s="161" t="s">
        <v>700</v>
      </c>
      <c r="I814" s="94"/>
    </row>
    <row r="815" spans="1:9" s="89" customFormat="1" ht="47.25">
      <c r="A815" s="3"/>
      <c r="B815" s="29" t="s">
        <v>884</v>
      </c>
      <c r="C815" s="21" t="s">
        <v>821</v>
      </c>
      <c r="D815" s="26" t="s">
        <v>704</v>
      </c>
      <c r="E815" s="36" t="s">
        <v>699</v>
      </c>
      <c r="F815" s="36" t="s">
        <v>699</v>
      </c>
      <c r="G815" s="161" t="s">
        <v>700</v>
      </c>
      <c r="H815" s="161" t="s">
        <v>700</v>
      </c>
      <c r="I815" s="94"/>
    </row>
    <row r="816" spans="1:9" s="89" customFormat="1" ht="47.25">
      <c r="A816" s="3"/>
      <c r="B816" s="28" t="s">
        <v>885</v>
      </c>
      <c r="C816" s="21" t="s">
        <v>821</v>
      </c>
      <c r="D816" s="26" t="s">
        <v>704</v>
      </c>
      <c r="E816" s="36" t="s">
        <v>699</v>
      </c>
      <c r="F816" s="36" t="s">
        <v>699</v>
      </c>
      <c r="G816" s="161" t="s">
        <v>700</v>
      </c>
      <c r="H816" s="161" t="s">
        <v>700</v>
      </c>
      <c r="I816" s="94"/>
    </row>
    <row r="817" spans="1:9" s="89" customFormat="1" ht="47.25">
      <c r="A817" s="3"/>
      <c r="B817" s="28" t="s">
        <v>886</v>
      </c>
      <c r="C817" s="21" t="s">
        <v>821</v>
      </c>
      <c r="D817" s="26" t="s">
        <v>704</v>
      </c>
      <c r="E817" s="36" t="s">
        <v>699</v>
      </c>
      <c r="F817" s="36" t="s">
        <v>699</v>
      </c>
      <c r="G817" s="161" t="s">
        <v>700</v>
      </c>
      <c r="H817" s="161" t="s">
        <v>700</v>
      </c>
      <c r="I817" s="94"/>
    </row>
    <row r="818" spans="1:9" s="89" customFormat="1" ht="47.25">
      <c r="A818" s="3"/>
      <c r="B818" s="29" t="s">
        <v>887</v>
      </c>
      <c r="C818" s="21" t="s">
        <v>821</v>
      </c>
      <c r="D818" s="26" t="s">
        <v>704</v>
      </c>
      <c r="E818" s="36" t="s">
        <v>699</v>
      </c>
      <c r="F818" s="36" t="s">
        <v>699</v>
      </c>
      <c r="G818" s="161" t="s">
        <v>700</v>
      </c>
      <c r="H818" s="161" t="s">
        <v>700</v>
      </c>
      <c r="I818" s="94"/>
    </row>
    <row r="819" spans="1:9" s="89" customFormat="1" ht="47.25">
      <c r="A819" s="3"/>
      <c r="B819" s="29" t="s">
        <v>888</v>
      </c>
      <c r="C819" s="21" t="s">
        <v>821</v>
      </c>
      <c r="D819" s="26" t="s">
        <v>704</v>
      </c>
      <c r="E819" s="36" t="s">
        <v>699</v>
      </c>
      <c r="F819" s="36" t="s">
        <v>699</v>
      </c>
      <c r="G819" s="161" t="s">
        <v>700</v>
      </c>
      <c r="H819" s="161" t="s">
        <v>700</v>
      </c>
      <c r="I819" s="94"/>
    </row>
    <row r="820" spans="1:9" s="89" customFormat="1" ht="47.25">
      <c r="A820" s="3"/>
      <c r="B820" s="29" t="s">
        <v>889</v>
      </c>
      <c r="C820" s="21" t="s">
        <v>821</v>
      </c>
      <c r="D820" s="26" t="s">
        <v>704</v>
      </c>
      <c r="E820" s="36" t="s">
        <v>699</v>
      </c>
      <c r="F820" s="36" t="s">
        <v>699</v>
      </c>
      <c r="G820" s="161" t="s">
        <v>700</v>
      </c>
      <c r="H820" s="161" t="s">
        <v>700</v>
      </c>
      <c r="I820" s="195"/>
    </row>
    <row r="821" spans="1:9" s="89" customFormat="1" ht="47.25">
      <c r="A821" s="3"/>
      <c r="B821" s="29" t="s">
        <v>890</v>
      </c>
      <c r="C821" s="21" t="s">
        <v>821</v>
      </c>
      <c r="D821" s="26" t="s">
        <v>704</v>
      </c>
      <c r="E821" s="36" t="s">
        <v>699</v>
      </c>
      <c r="F821" s="36" t="s">
        <v>699</v>
      </c>
      <c r="G821" s="161" t="s">
        <v>700</v>
      </c>
      <c r="H821" s="161" t="s">
        <v>700</v>
      </c>
      <c r="I821" s="195"/>
    </row>
    <row r="822" spans="1:9" s="89" customFormat="1" ht="47.25">
      <c r="B822" s="28" t="s">
        <v>891</v>
      </c>
      <c r="C822" s="21" t="s">
        <v>821</v>
      </c>
      <c r="D822" s="26" t="s">
        <v>704</v>
      </c>
      <c r="E822" s="36" t="s">
        <v>699</v>
      </c>
      <c r="F822" s="36" t="s">
        <v>699</v>
      </c>
      <c r="G822" s="161" t="s">
        <v>700</v>
      </c>
      <c r="H822" s="161" t="s">
        <v>700</v>
      </c>
      <c r="I822" s="195"/>
    </row>
    <row r="823" spans="1:9" s="89" customFormat="1" ht="47.25">
      <c r="B823" s="28" t="s">
        <v>892</v>
      </c>
      <c r="C823" s="21" t="s">
        <v>821</v>
      </c>
      <c r="D823" s="26" t="s">
        <v>704</v>
      </c>
      <c r="E823" s="36" t="s">
        <v>699</v>
      </c>
      <c r="F823" s="36" t="s">
        <v>699</v>
      </c>
      <c r="G823" s="161" t="s">
        <v>700</v>
      </c>
      <c r="H823" s="161" t="s">
        <v>700</v>
      </c>
      <c r="I823" s="195"/>
    </row>
    <row r="824" spans="1:9" s="89" customFormat="1" ht="47.25">
      <c r="B824" s="28" t="s">
        <v>893</v>
      </c>
      <c r="C824" s="21" t="s">
        <v>821</v>
      </c>
      <c r="D824" s="26" t="s">
        <v>704</v>
      </c>
      <c r="E824" s="36" t="s">
        <v>699</v>
      </c>
      <c r="F824" s="36" t="s">
        <v>699</v>
      </c>
      <c r="G824" s="161" t="s">
        <v>700</v>
      </c>
      <c r="H824" s="161" t="s">
        <v>700</v>
      </c>
      <c r="I824" s="195"/>
    </row>
    <row r="825" spans="1:9" s="89" customFormat="1" ht="63">
      <c r="B825" s="28" t="s">
        <v>894</v>
      </c>
      <c r="C825" s="21" t="s">
        <v>821</v>
      </c>
      <c r="D825" s="26" t="s">
        <v>704</v>
      </c>
      <c r="E825" s="36" t="s">
        <v>699</v>
      </c>
      <c r="F825" s="36" t="s">
        <v>699</v>
      </c>
      <c r="G825" s="161" t="s">
        <v>700</v>
      </c>
      <c r="H825" s="161" t="s">
        <v>700</v>
      </c>
      <c r="I825" s="195"/>
    </row>
    <row r="826" spans="1:9" s="89" customFormat="1" ht="47.25">
      <c r="B826" s="28" t="s">
        <v>895</v>
      </c>
      <c r="C826" s="21" t="s">
        <v>821</v>
      </c>
      <c r="D826" s="26" t="s">
        <v>704</v>
      </c>
      <c r="E826" s="36" t="s">
        <v>699</v>
      </c>
      <c r="F826" s="36" t="s">
        <v>699</v>
      </c>
      <c r="G826" s="161" t="s">
        <v>700</v>
      </c>
      <c r="H826" s="161" t="s">
        <v>700</v>
      </c>
      <c r="I826" s="195"/>
    </row>
    <row r="827" spans="1:9" s="89" customFormat="1" ht="47.25">
      <c r="B827" s="28" t="s">
        <v>896</v>
      </c>
      <c r="C827" s="21" t="s">
        <v>821</v>
      </c>
      <c r="D827" s="26" t="s">
        <v>704</v>
      </c>
      <c r="E827" s="36" t="s">
        <v>699</v>
      </c>
      <c r="F827" s="36" t="s">
        <v>699</v>
      </c>
      <c r="G827" s="161" t="s">
        <v>700</v>
      </c>
      <c r="H827" s="161" t="s">
        <v>700</v>
      </c>
      <c r="I827" s="195"/>
    </row>
    <row r="828" spans="1:9" s="89" customFormat="1" ht="47.25">
      <c r="B828" s="28" t="s">
        <v>897</v>
      </c>
      <c r="C828" s="21" t="s">
        <v>821</v>
      </c>
      <c r="D828" s="26" t="s">
        <v>704</v>
      </c>
      <c r="E828" s="36" t="s">
        <v>699</v>
      </c>
      <c r="F828" s="36" t="s">
        <v>699</v>
      </c>
      <c r="G828" s="161" t="s">
        <v>700</v>
      </c>
      <c r="H828" s="161" t="s">
        <v>700</v>
      </c>
      <c r="I828" s="195"/>
    </row>
    <row r="829" spans="1:9" s="89" customFormat="1" ht="47.25">
      <c r="B829" s="28" t="s">
        <v>898</v>
      </c>
      <c r="C829" s="21" t="s">
        <v>821</v>
      </c>
      <c r="D829" s="26" t="s">
        <v>704</v>
      </c>
      <c r="E829" s="36" t="s">
        <v>699</v>
      </c>
      <c r="F829" s="36" t="s">
        <v>699</v>
      </c>
      <c r="G829" s="161" t="s">
        <v>700</v>
      </c>
      <c r="H829" s="161" t="s">
        <v>700</v>
      </c>
      <c r="I829" s="195"/>
    </row>
    <row r="830" spans="1:9" s="89" customFormat="1" ht="47.25">
      <c r="B830" s="28" t="s">
        <v>899</v>
      </c>
      <c r="C830" s="21" t="s">
        <v>821</v>
      </c>
      <c r="D830" s="26" t="s">
        <v>704</v>
      </c>
      <c r="E830" s="36" t="s">
        <v>699</v>
      </c>
      <c r="F830" s="36" t="s">
        <v>699</v>
      </c>
      <c r="G830" s="161" t="s">
        <v>700</v>
      </c>
      <c r="H830" s="161" t="s">
        <v>700</v>
      </c>
      <c r="I830" s="195"/>
    </row>
    <row r="831" spans="1:9" s="89" customFormat="1" ht="47.25">
      <c r="B831" s="28" t="s">
        <v>900</v>
      </c>
      <c r="C831" s="21" t="s">
        <v>821</v>
      </c>
      <c r="D831" s="26" t="s">
        <v>704</v>
      </c>
      <c r="E831" s="36" t="s">
        <v>699</v>
      </c>
      <c r="F831" s="36" t="s">
        <v>699</v>
      </c>
      <c r="G831" s="161" t="s">
        <v>700</v>
      </c>
      <c r="H831" s="161" t="s">
        <v>700</v>
      </c>
      <c r="I831" s="195"/>
    </row>
    <row r="832" spans="1:9" s="89" customFormat="1" ht="47.25">
      <c r="B832" s="28" t="s">
        <v>901</v>
      </c>
      <c r="C832" s="21" t="s">
        <v>821</v>
      </c>
      <c r="D832" s="26" t="s">
        <v>704</v>
      </c>
      <c r="E832" s="36" t="s">
        <v>699</v>
      </c>
      <c r="F832" s="36" t="s">
        <v>699</v>
      </c>
      <c r="G832" s="161" t="s">
        <v>700</v>
      </c>
      <c r="H832" s="161" t="s">
        <v>700</v>
      </c>
      <c r="I832" s="195"/>
    </row>
    <row r="833" spans="2:9" s="89" customFormat="1" ht="47.25">
      <c r="B833" s="28" t="s">
        <v>902</v>
      </c>
      <c r="C833" s="21" t="s">
        <v>821</v>
      </c>
      <c r="D833" s="26" t="s">
        <v>704</v>
      </c>
      <c r="E833" s="36" t="s">
        <v>699</v>
      </c>
      <c r="F833" s="36" t="s">
        <v>699</v>
      </c>
      <c r="G833" s="161" t="s">
        <v>700</v>
      </c>
      <c r="H833" s="161" t="s">
        <v>700</v>
      </c>
      <c r="I833" s="195"/>
    </row>
    <row r="834" spans="2:9" s="89" customFormat="1" ht="47.25">
      <c r="B834" s="28" t="s">
        <v>903</v>
      </c>
      <c r="C834" s="21" t="s">
        <v>821</v>
      </c>
      <c r="D834" s="26" t="s">
        <v>704</v>
      </c>
      <c r="E834" s="36" t="s">
        <v>699</v>
      </c>
      <c r="F834" s="36" t="s">
        <v>699</v>
      </c>
      <c r="G834" s="161" t="s">
        <v>700</v>
      </c>
      <c r="H834" s="161" t="s">
        <v>700</v>
      </c>
      <c r="I834" s="195"/>
    </row>
    <row r="835" spans="2:9" s="89" customFormat="1" ht="47.25">
      <c r="B835" s="28" t="s">
        <v>904</v>
      </c>
      <c r="C835" s="21" t="s">
        <v>821</v>
      </c>
      <c r="D835" s="26" t="s">
        <v>704</v>
      </c>
      <c r="E835" s="36" t="s">
        <v>699</v>
      </c>
      <c r="F835" s="36" t="s">
        <v>699</v>
      </c>
      <c r="G835" s="161" t="s">
        <v>700</v>
      </c>
      <c r="H835" s="161" t="s">
        <v>700</v>
      </c>
      <c r="I835" s="195"/>
    </row>
    <row r="836" spans="2:9" s="89" customFormat="1" ht="47.25">
      <c r="B836" s="29" t="s">
        <v>905</v>
      </c>
      <c r="C836" s="21" t="s">
        <v>821</v>
      </c>
      <c r="D836" s="26" t="s">
        <v>704</v>
      </c>
      <c r="E836" s="36" t="s">
        <v>699</v>
      </c>
      <c r="F836" s="36" t="s">
        <v>699</v>
      </c>
      <c r="G836" s="161" t="s">
        <v>700</v>
      </c>
      <c r="H836" s="161" t="s">
        <v>700</v>
      </c>
      <c r="I836" s="195"/>
    </row>
    <row r="837" spans="2:9" s="89" customFormat="1" ht="47.25">
      <c r="B837" s="29" t="s">
        <v>906</v>
      </c>
      <c r="C837" s="21" t="s">
        <v>821</v>
      </c>
      <c r="D837" s="26" t="s">
        <v>704</v>
      </c>
      <c r="E837" s="36" t="s">
        <v>699</v>
      </c>
      <c r="F837" s="36" t="s">
        <v>699</v>
      </c>
      <c r="G837" s="161" t="s">
        <v>700</v>
      </c>
      <c r="H837" s="161" t="s">
        <v>700</v>
      </c>
      <c r="I837" s="195"/>
    </row>
  </sheetData>
  <autoFilter ref="A6:I366"/>
  <mergeCells count="82">
    <mergeCell ref="E18:F18"/>
    <mergeCell ref="A1:I1"/>
    <mergeCell ref="A2:I2"/>
    <mergeCell ref="A4:A5"/>
    <mergeCell ref="B4:B5"/>
    <mergeCell ref="C4:C5"/>
    <mergeCell ref="D4:D5"/>
    <mergeCell ref="E4:E5"/>
    <mergeCell ref="F4:F5"/>
    <mergeCell ref="G4:H4"/>
    <mergeCell ref="I4:I5"/>
    <mergeCell ref="F274:F277"/>
    <mergeCell ref="I274:I277"/>
    <mergeCell ref="F265:F273"/>
    <mergeCell ref="I265:I273"/>
    <mergeCell ref="B130:I130"/>
    <mergeCell ref="E197:F197"/>
    <mergeCell ref="E187:F187"/>
    <mergeCell ref="E190:F190"/>
    <mergeCell ref="E191:F191"/>
    <mergeCell ref="E192:F192"/>
    <mergeCell ref="E193:F193"/>
    <mergeCell ref="F295:F302"/>
    <mergeCell ref="I295:I302"/>
    <mergeCell ref="F289:F293"/>
    <mergeCell ref="I289:I293"/>
    <mergeCell ref="I280:I281"/>
    <mergeCell ref="F282:F288"/>
    <mergeCell ref="I282:I288"/>
    <mergeCell ref="F280:F281"/>
    <mergeCell ref="F312:F315"/>
    <mergeCell ref="I312:I315"/>
    <mergeCell ref="F307:F311"/>
    <mergeCell ref="I307:I311"/>
    <mergeCell ref="F303:F306"/>
    <mergeCell ref="I303:I306"/>
    <mergeCell ref="F325:F326"/>
    <mergeCell ref="I325:I326"/>
    <mergeCell ref="F327:F330"/>
    <mergeCell ref="F322:F324"/>
    <mergeCell ref="I322:I324"/>
    <mergeCell ref="E476:F476"/>
    <mergeCell ref="E477:F477"/>
    <mergeCell ref="F555:F556"/>
    <mergeCell ref="G555:G556"/>
    <mergeCell ref="G506:G507"/>
    <mergeCell ref="E506:E507"/>
    <mergeCell ref="F506:F507"/>
    <mergeCell ref="H555:H556"/>
    <mergeCell ref="I555:I556"/>
    <mergeCell ref="A555:A556"/>
    <mergeCell ref="B555:B556"/>
    <mergeCell ref="C555:C556"/>
    <mergeCell ref="D555:D556"/>
    <mergeCell ref="E555:E556"/>
    <mergeCell ref="H517:H518"/>
    <mergeCell ref="I517:I518"/>
    <mergeCell ref="A540:A541"/>
    <mergeCell ref="B540:B541"/>
    <mergeCell ref="C540:C541"/>
    <mergeCell ref="D540:D541"/>
    <mergeCell ref="E540:E541"/>
    <mergeCell ref="F540:F541"/>
    <mergeCell ref="G540:G541"/>
    <mergeCell ref="H540:H541"/>
    <mergeCell ref="I540:I541"/>
    <mergeCell ref="F762:F788"/>
    <mergeCell ref="A8:B8"/>
    <mergeCell ref="A18:B18"/>
    <mergeCell ref="H506:H507"/>
    <mergeCell ref="I506:I507"/>
    <mergeCell ref="A517:A518"/>
    <mergeCell ref="B517:B518"/>
    <mergeCell ref="C517:C518"/>
    <mergeCell ref="D517:D518"/>
    <mergeCell ref="E517:E518"/>
    <mergeCell ref="F517:F518"/>
    <mergeCell ref="G517:G518"/>
    <mergeCell ref="A506:A507"/>
    <mergeCell ref="B506:B507"/>
    <mergeCell ref="C506:C507"/>
    <mergeCell ref="D506:D507"/>
  </mergeCells>
  <printOptions horizontalCentered="1"/>
  <pageMargins left="0.15748031496062992" right="0.15748031496062992" top="0.15748031496062992" bottom="0.15748031496062992" header="0.15748031496062992" footer="0.15748031496062992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view="pageBreakPreview" zoomScaleNormal="100" zoomScaleSheetLayoutView="100" workbookViewId="0">
      <selection activeCell="C16" sqref="C16"/>
    </sheetView>
  </sheetViews>
  <sheetFormatPr defaultRowHeight="26.25"/>
  <cols>
    <col min="1" max="1" width="6.28515625" style="230" customWidth="1"/>
    <col min="2" max="2" width="89.7109375" style="230" customWidth="1"/>
    <col min="3" max="3" width="29.7109375" style="230" customWidth="1"/>
    <col min="4" max="16384" width="9.140625" style="230"/>
  </cols>
  <sheetData>
    <row r="1" spans="1:3" ht="78.75">
      <c r="A1" s="228"/>
      <c r="B1" s="289" t="s">
        <v>1157</v>
      </c>
      <c r="C1" s="228"/>
    </row>
    <row r="2" spans="1:3" ht="43.5" customHeight="1">
      <c r="A2" s="231">
        <v>1</v>
      </c>
      <c r="B2" s="232" t="s">
        <v>507</v>
      </c>
      <c r="C2" s="231" t="s">
        <v>28</v>
      </c>
    </row>
    <row r="3" spans="1:3" ht="52.5" customHeight="1">
      <c r="A3" s="231">
        <v>2</v>
      </c>
      <c r="B3" s="232" t="s">
        <v>523</v>
      </c>
      <c r="C3" s="231" t="s">
        <v>28</v>
      </c>
    </row>
    <row r="4" spans="1:3">
      <c r="A4" s="231">
        <v>3</v>
      </c>
      <c r="B4" s="232" t="s">
        <v>508</v>
      </c>
      <c r="C4" s="231" t="s">
        <v>28</v>
      </c>
    </row>
    <row r="5" spans="1:3">
      <c r="A5" s="229">
        <v>4</v>
      </c>
      <c r="B5" s="232" t="s">
        <v>531</v>
      </c>
      <c r="C5" s="231" t="s">
        <v>28</v>
      </c>
    </row>
    <row r="6" spans="1:3" ht="31.5" customHeight="1">
      <c r="A6" s="231">
        <v>5</v>
      </c>
      <c r="B6" s="231" t="s">
        <v>509</v>
      </c>
      <c r="C6" s="231" t="s">
        <v>28</v>
      </c>
    </row>
    <row r="7" spans="1:3">
      <c r="A7" s="229">
        <v>6</v>
      </c>
      <c r="B7" s="229" t="s">
        <v>527</v>
      </c>
      <c r="C7" s="229" t="s">
        <v>28</v>
      </c>
    </row>
    <row r="8" spans="1:3">
      <c r="A8" s="231">
        <v>7</v>
      </c>
      <c r="B8" s="229" t="s">
        <v>522</v>
      </c>
      <c r="C8" s="229" t="s">
        <v>28</v>
      </c>
    </row>
    <row r="9" spans="1:3" ht="34.5" customHeight="1">
      <c r="A9" s="231">
        <v>8</v>
      </c>
      <c r="B9" s="232" t="s">
        <v>513</v>
      </c>
      <c r="C9" s="231" t="s">
        <v>28</v>
      </c>
    </row>
    <row r="10" spans="1:3">
      <c r="A10" s="229">
        <v>9</v>
      </c>
      <c r="B10" s="231" t="s">
        <v>518</v>
      </c>
      <c r="C10" s="231" t="s">
        <v>28</v>
      </c>
    </row>
    <row r="11" spans="1:3">
      <c r="A11" s="229">
        <v>10</v>
      </c>
      <c r="B11" s="229" t="s">
        <v>525</v>
      </c>
      <c r="C11" s="229" t="s">
        <v>28</v>
      </c>
    </row>
    <row r="12" spans="1:3">
      <c r="A12" s="231">
        <v>11</v>
      </c>
      <c r="B12" s="229" t="s">
        <v>515</v>
      </c>
      <c r="C12" s="229" t="s">
        <v>28</v>
      </c>
    </row>
    <row r="13" spans="1:3">
      <c r="A13" s="229">
        <v>12</v>
      </c>
      <c r="B13" s="229" t="s">
        <v>516</v>
      </c>
      <c r="C13" s="229" t="s">
        <v>28</v>
      </c>
    </row>
    <row r="14" spans="1:3">
      <c r="A14" s="231">
        <v>13</v>
      </c>
      <c r="B14" s="229" t="s">
        <v>514</v>
      </c>
      <c r="C14" s="229" t="s">
        <v>28</v>
      </c>
    </row>
    <row r="15" spans="1:3">
      <c r="A15" s="231">
        <v>14</v>
      </c>
      <c r="B15" s="229" t="s">
        <v>519</v>
      </c>
      <c r="C15" s="229" t="s">
        <v>28</v>
      </c>
    </row>
    <row r="16" spans="1:3" ht="52.5">
      <c r="A16" s="231">
        <v>15</v>
      </c>
      <c r="B16" s="232" t="s">
        <v>524</v>
      </c>
      <c r="C16" s="231" t="s">
        <v>28</v>
      </c>
    </row>
    <row r="17" spans="1:3">
      <c r="A17" s="229">
        <v>16</v>
      </c>
      <c r="B17" s="232" t="s">
        <v>528</v>
      </c>
      <c r="C17" s="231" t="s">
        <v>28</v>
      </c>
    </row>
    <row r="18" spans="1:3" ht="30.75" customHeight="1">
      <c r="A18" s="231">
        <v>17</v>
      </c>
      <c r="B18" s="232" t="s">
        <v>535</v>
      </c>
      <c r="C18" s="231" t="s">
        <v>28</v>
      </c>
    </row>
    <row r="19" spans="1:3">
      <c r="A19" s="229">
        <v>18</v>
      </c>
      <c r="B19" s="229" t="s">
        <v>536</v>
      </c>
      <c r="C19" s="229" t="s">
        <v>28</v>
      </c>
    </row>
    <row r="20" spans="1:3" ht="35.25" customHeight="1">
      <c r="A20" s="231">
        <v>19</v>
      </c>
      <c r="B20" s="232" t="s">
        <v>537</v>
      </c>
      <c r="C20" s="231" t="s">
        <v>28</v>
      </c>
    </row>
    <row r="21" spans="1:3" ht="52.5">
      <c r="A21" s="231">
        <v>20</v>
      </c>
      <c r="B21" s="232" t="s">
        <v>539</v>
      </c>
      <c r="C21" s="231" t="s">
        <v>28</v>
      </c>
    </row>
    <row r="22" spans="1:3">
      <c r="B22" s="229"/>
      <c r="C22" s="229"/>
    </row>
  </sheetData>
  <pageMargins left="0.70866141732283472" right="0.70866141732283472" top="0.74803149606299213" bottom="0.74803149606299213" header="0.31496062992125984" footer="0.31496062992125984"/>
  <pageSetup paperSize="9" scale="5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свод</vt:lpstr>
      <vt:lpstr>Лист1</vt:lpstr>
      <vt:lpstr>свод!Заголовки_для_печати</vt:lpstr>
      <vt:lpstr>Лист1!Область_печати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2019-07-01T12:30:00Z</dcterms:modified>
</cp:coreProperties>
</file>